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6835" windowHeight="11955"/>
  </bookViews>
  <sheets>
    <sheet name="Retrograd bevægelse" sheetId="1" r:id="rId1"/>
    <sheet name="Stilstandsvinkel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68" i="2" l="1"/>
  <c r="C68" i="2" s="1"/>
  <c r="D68" i="2" s="1"/>
  <c r="B69" i="2"/>
  <c r="C69" i="2" s="1"/>
  <c r="D69" i="2" s="1"/>
  <c r="B70" i="2"/>
  <c r="C70" i="2" s="1"/>
  <c r="D70" i="2" s="1"/>
  <c r="B71" i="2"/>
  <c r="C71" i="2" s="1"/>
  <c r="D71" i="2" s="1"/>
  <c r="B72" i="2"/>
  <c r="C72" i="2" s="1"/>
  <c r="D72" i="2" s="1"/>
  <c r="B73" i="2"/>
  <c r="C73" i="2"/>
  <c r="D73" i="2" s="1"/>
  <c r="B74" i="2"/>
  <c r="C74" i="2" s="1"/>
  <c r="D74" i="2" s="1"/>
  <c r="B75" i="2"/>
  <c r="C75" i="2" s="1"/>
  <c r="D75" i="2" s="1"/>
  <c r="B76" i="2"/>
  <c r="C76" i="2" s="1"/>
  <c r="D76" i="2" s="1"/>
  <c r="B77" i="2"/>
  <c r="C77" i="2"/>
  <c r="D77" i="2"/>
  <c r="B78" i="2"/>
  <c r="C78" i="2" s="1"/>
  <c r="D78" i="2" s="1"/>
  <c r="B79" i="2"/>
  <c r="C79" i="2" s="1"/>
  <c r="D79" i="2" s="1"/>
  <c r="B80" i="2"/>
  <c r="C80" i="2"/>
  <c r="D80" i="2" s="1"/>
  <c r="B81" i="2"/>
  <c r="C81" i="2" s="1"/>
  <c r="D81" i="2" s="1"/>
  <c r="B82" i="2"/>
  <c r="C82" i="2" s="1"/>
  <c r="D82" i="2" s="1"/>
  <c r="B83" i="2"/>
  <c r="C83" i="2" s="1"/>
  <c r="D83" i="2" s="1"/>
  <c r="B84" i="2"/>
  <c r="C84" i="2"/>
  <c r="D84" i="2" s="1"/>
  <c r="B85" i="2"/>
  <c r="C85" i="2"/>
  <c r="D85" i="2" s="1"/>
  <c r="B86" i="2"/>
  <c r="C86" i="2" s="1"/>
  <c r="D86" i="2" s="1"/>
  <c r="B87" i="2"/>
  <c r="C87" i="2" s="1"/>
  <c r="D87" i="2" s="1"/>
  <c r="B88" i="2"/>
  <c r="C88" i="2" s="1"/>
  <c r="D88" i="2" s="1"/>
  <c r="B89" i="2"/>
  <c r="C89" i="2"/>
  <c r="D89" i="2"/>
  <c r="B90" i="2"/>
  <c r="C90" i="2" s="1"/>
  <c r="D90" i="2" s="1"/>
  <c r="B91" i="2"/>
  <c r="C91" i="2" s="1"/>
  <c r="D91" i="2" s="1"/>
  <c r="B92" i="2"/>
  <c r="C92" i="2"/>
  <c r="D92" i="2" s="1"/>
  <c r="B93" i="2"/>
  <c r="C93" i="2"/>
  <c r="D93" i="2"/>
  <c r="B94" i="2"/>
  <c r="C94" i="2" s="1"/>
  <c r="D94" i="2" s="1"/>
  <c r="B95" i="2"/>
  <c r="C95" i="2" s="1"/>
  <c r="D95" i="2" s="1"/>
  <c r="B96" i="2"/>
  <c r="C96" i="2"/>
  <c r="D96" i="2" s="1"/>
  <c r="B97" i="2"/>
  <c r="C97" i="2" s="1"/>
  <c r="D97" i="2" s="1"/>
  <c r="B98" i="2"/>
  <c r="C98" i="2" s="1"/>
  <c r="D98" i="2" s="1"/>
  <c r="B99" i="2"/>
  <c r="C99" i="2" s="1"/>
  <c r="D99" i="2" s="1"/>
  <c r="B100" i="2"/>
  <c r="C100" i="2"/>
  <c r="D100" i="2" s="1"/>
  <c r="B101" i="2"/>
  <c r="C101" i="2"/>
  <c r="D101" i="2" s="1"/>
  <c r="B102" i="2"/>
  <c r="C102" i="2" s="1"/>
  <c r="D102" i="2" s="1"/>
  <c r="B103" i="2"/>
  <c r="C103" i="2" s="1"/>
  <c r="D103" i="2" s="1"/>
  <c r="B104" i="2"/>
  <c r="C104" i="2" s="1"/>
  <c r="D104" i="2" s="1"/>
  <c r="B105" i="2"/>
  <c r="C105" i="2"/>
  <c r="D105" i="2"/>
  <c r="B106" i="2"/>
  <c r="C106" i="2" s="1"/>
  <c r="D106" i="2" s="1"/>
  <c r="B107" i="2"/>
  <c r="C107" i="2" s="1"/>
  <c r="D107" i="2" s="1"/>
  <c r="B108" i="2"/>
  <c r="C108" i="2"/>
  <c r="D108" i="2" s="1"/>
  <c r="B109" i="2"/>
  <c r="C109" i="2"/>
  <c r="D109" i="2"/>
  <c r="B110" i="2"/>
  <c r="C110" i="2" s="1"/>
  <c r="D110" i="2" s="1"/>
  <c r="B111" i="2"/>
  <c r="C111" i="2" s="1"/>
  <c r="D111" i="2" s="1"/>
  <c r="B112" i="2"/>
  <c r="C112" i="2"/>
  <c r="D112" i="2" s="1"/>
  <c r="B113" i="2"/>
  <c r="C113" i="2" s="1"/>
  <c r="D113" i="2" s="1"/>
  <c r="B114" i="2"/>
  <c r="C114" i="2" s="1"/>
  <c r="D114" i="2" s="1"/>
  <c r="B115" i="2"/>
  <c r="C115" i="2" s="1"/>
  <c r="D115" i="2" s="1"/>
  <c r="B116" i="2"/>
  <c r="C116" i="2"/>
  <c r="D116" i="2" s="1"/>
  <c r="B117" i="2"/>
  <c r="C117" i="2"/>
  <c r="D117" i="2" s="1"/>
  <c r="B118" i="2"/>
  <c r="C118" i="2" s="1"/>
  <c r="D118" i="2" s="1"/>
  <c r="B119" i="2"/>
  <c r="C119" i="2" s="1"/>
  <c r="D119" i="2" s="1"/>
  <c r="B120" i="2"/>
  <c r="C120" i="2" s="1"/>
  <c r="D120" i="2" s="1"/>
  <c r="B121" i="2"/>
  <c r="C121" i="2"/>
  <c r="D121" i="2"/>
  <c r="B122" i="2"/>
  <c r="C122" i="2" s="1"/>
  <c r="D122" i="2" s="1"/>
  <c r="B123" i="2"/>
  <c r="C123" i="2" s="1"/>
  <c r="D123" i="2" s="1"/>
  <c r="B124" i="2"/>
  <c r="C124" i="2"/>
  <c r="D124" i="2" s="1"/>
  <c r="B125" i="2"/>
  <c r="C125" i="2"/>
  <c r="D125" i="2"/>
  <c r="B126" i="2"/>
  <c r="C126" i="2" s="1"/>
  <c r="D126" i="2" s="1"/>
  <c r="B127" i="2"/>
  <c r="C127" i="2" s="1"/>
  <c r="D127" i="2" s="1"/>
  <c r="B128" i="2"/>
  <c r="C128" i="2"/>
  <c r="D128" i="2" s="1"/>
  <c r="B129" i="2"/>
  <c r="C129" i="2" s="1"/>
  <c r="D129" i="2" s="1"/>
  <c r="B130" i="2"/>
  <c r="C130" i="2" s="1"/>
  <c r="D130" i="2" s="1"/>
  <c r="B131" i="2"/>
  <c r="C131" i="2" s="1"/>
  <c r="D131" i="2" s="1"/>
  <c r="B132" i="2"/>
  <c r="C132" i="2"/>
  <c r="D132" i="2" s="1"/>
  <c r="B133" i="2"/>
  <c r="C133" i="2"/>
  <c r="D133" i="2" s="1"/>
  <c r="B134" i="2"/>
  <c r="C134" i="2" s="1"/>
  <c r="D134" i="2" s="1"/>
  <c r="B135" i="2"/>
  <c r="C135" i="2" s="1"/>
  <c r="D135" i="2" s="1"/>
  <c r="B136" i="2"/>
  <c r="C136" i="2" s="1"/>
  <c r="D136" i="2" s="1"/>
  <c r="B137" i="2"/>
  <c r="C137" i="2"/>
  <c r="D137" i="2"/>
  <c r="B138" i="2"/>
  <c r="C138" i="2" s="1"/>
  <c r="D138" i="2" s="1"/>
  <c r="B139" i="2"/>
  <c r="C139" i="2" s="1"/>
  <c r="D139" i="2" s="1"/>
  <c r="B140" i="2"/>
  <c r="C140" i="2"/>
  <c r="D140" i="2" s="1"/>
  <c r="B141" i="2"/>
  <c r="C141" i="2"/>
  <c r="D141" i="2"/>
  <c r="B142" i="2"/>
  <c r="C142" i="2" s="1"/>
  <c r="D142" i="2" s="1"/>
  <c r="B143" i="2"/>
  <c r="C143" i="2" s="1"/>
  <c r="D143" i="2" s="1"/>
  <c r="B144" i="2"/>
  <c r="C144" i="2"/>
  <c r="D144" i="2" s="1"/>
  <c r="B145" i="2"/>
  <c r="C145" i="2" s="1"/>
  <c r="D145" i="2" s="1"/>
  <c r="B146" i="2"/>
  <c r="C146" i="2" s="1"/>
  <c r="D146" i="2" s="1"/>
  <c r="B147" i="2"/>
  <c r="C147" i="2" s="1"/>
  <c r="D147" i="2" s="1"/>
  <c r="B148" i="2"/>
  <c r="C148" i="2"/>
  <c r="D148" i="2" s="1"/>
  <c r="B149" i="2"/>
  <c r="C149" i="2"/>
  <c r="D149" i="2" s="1"/>
  <c r="B150" i="2"/>
  <c r="C150" i="2" s="1"/>
  <c r="D150" i="2" s="1"/>
  <c r="B151" i="2"/>
  <c r="C151" i="2" s="1"/>
  <c r="D151" i="2" s="1"/>
  <c r="B152" i="2"/>
  <c r="C152" i="2" s="1"/>
  <c r="D152" i="2" s="1"/>
  <c r="B153" i="2"/>
  <c r="C153" i="2"/>
  <c r="D153" i="2"/>
  <c r="B154" i="2"/>
  <c r="C154" i="2" s="1"/>
  <c r="D154" i="2" s="1"/>
  <c r="B155" i="2"/>
  <c r="C155" i="2" s="1"/>
  <c r="D155" i="2" s="1"/>
  <c r="B156" i="2"/>
  <c r="C156" i="2"/>
  <c r="D156" i="2" s="1"/>
  <c r="B157" i="2"/>
  <c r="C157" i="2"/>
  <c r="D157" i="2"/>
  <c r="B158" i="2"/>
  <c r="C158" i="2" s="1"/>
  <c r="D158" i="2" s="1"/>
  <c r="B159" i="2"/>
  <c r="C159" i="2" s="1"/>
  <c r="D159" i="2" s="1"/>
  <c r="B160" i="2"/>
  <c r="C160" i="2"/>
  <c r="D160" i="2" s="1"/>
  <c r="B161" i="2"/>
  <c r="C161" i="2" s="1"/>
  <c r="D161" i="2" s="1"/>
  <c r="B162" i="2"/>
  <c r="C162" i="2" s="1"/>
  <c r="D162" i="2" s="1"/>
  <c r="B163" i="2"/>
  <c r="C163" i="2" s="1"/>
  <c r="D163" i="2" s="1"/>
  <c r="B164" i="2"/>
  <c r="C164" i="2"/>
  <c r="D164" i="2" s="1"/>
  <c r="B165" i="2"/>
  <c r="C165" i="2"/>
  <c r="D165" i="2" s="1"/>
  <c r="B166" i="2"/>
  <c r="C166" i="2" s="1"/>
  <c r="D166" i="2" s="1"/>
  <c r="B167" i="2"/>
  <c r="C167" i="2" s="1"/>
  <c r="D167" i="2" s="1"/>
  <c r="B168" i="2"/>
  <c r="C168" i="2" s="1"/>
  <c r="D168" i="2" s="1"/>
  <c r="B169" i="2"/>
  <c r="C169" i="2"/>
  <c r="D169" i="2"/>
  <c r="B170" i="2"/>
  <c r="C170" i="2" s="1"/>
  <c r="D170" i="2" s="1"/>
  <c r="B171" i="2"/>
  <c r="C171" i="2" s="1"/>
  <c r="D171" i="2" s="1"/>
  <c r="B172" i="2"/>
  <c r="C172" i="2"/>
  <c r="D172" i="2" s="1"/>
  <c r="B173" i="2"/>
  <c r="C173" i="2"/>
  <c r="D173" i="2"/>
  <c r="B174" i="2"/>
  <c r="C174" i="2" s="1"/>
  <c r="D174" i="2" s="1"/>
  <c r="B175" i="2"/>
  <c r="C175" i="2" s="1"/>
  <c r="D175" i="2" s="1"/>
  <c r="B176" i="2"/>
  <c r="C176" i="2"/>
  <c r="D176" i="2" s="1"/>
  <c r="B177" i="2"/>
  <c r="C177" i="2" s="1"/>
  <c r="D177" i="2" s="1"/>
  <c r="B178" i="2"/>
  <c r="C178" i="2" s="1"/>
  <c r="D178" i="2" s="1"/>
  <c r="B179" i="2"/>
  <c r="C179" i="2" s="1"/>
  <c r="D179" i="2" s="1"/>
  <c r="B180" i="2"/>
  <c r="C180" i="2"/>
  <c r="D180" i="2" s="1"/>
  <c r="B181" i="2"/>
  <c r="C181" i="2"/>
  <c r="D181" i="2" s="1"/>
  <c r="B182" i="2"/>
  <c r="C182" i="2" s="1"/>
  <c r="D182" i="2" s="1"/>
  <c r="B183" i="2"/>
  <c r="C183" i="2" s="1"/>
  <c r="D183" i="2" s="1"/>
  <c r="B184" i="2"/>
  <c r="C184" i="2" s="1"/>
  <c r="D184" i="2" s="1"/>
  <c r="B185" i="2"/>
  <c r="C185" i="2"/>
  <c r="D185" i="2"/>
  <c r="B186" i="2"/>
  <c r="C186" i="2" s="1"/>
  <c r="D186" i="2" s="1"/>
  <c r="B187" i="2"/>
  <c r="C187" i="2" s="1"/>
  <c r="D187" i="2" s="1"/>
  <c r="B188" i="2"/>
  <c r="C188" i="2"/>
  <c r="D188" i="2" s="1"/>
  <c r="B189" i="2"/>
  <c r="C189" i="2"/>
  <c r="D189" i="2"/>
  <c r="B190" i="2"/>
  <c r="C190" i="2" s="1"/>
  <c r="D190" i="2" s="1"/>
  <c r="B191" i="2"/>
  <c r="C191" i="2" s="1"/>
  <c r="D191" i="2" s="1"/>
  <c r="B192" i="2"/>
  <c r="C192" i="2"/>
  <c r="D192" i="2" s="1"/>
  <c r="B193" i="2"/>
  <c r="C193" i="2" s="1"/>
  <c r="D193" i="2" s="1"/>
  <c r="B194" i="2"/>
  <c r="C194" i="2" s="1"/>
  <c r="D194" i="2" s="1"/>
  <c r="B195" i="2"/>
  <c r="C195" i="2" s="1"/>
  <c r="D195" i="2" s="1"/>
  <c r="B196" i="2"/>
  <c r="C196" i="2"/>
  <c r="D196" i="2" s="1"/>
  <c r="B197" i="2"/>
  <c r="C197" i="2"/>
  <c r="D197" i="2" s="1"/>
  <c r="B198" i="2"/>
  <c r="C198" i="2" s="1"/>
  <c r="D198" i="2" s="1"/>
  <c r="B19" i="2"/>
  <c r="C19" i="2"/>
  <c r="D19" i="2" s="1"/>
  <c r="B20" i="2"/>
  <c r="C20" i="2"/>
  <c r="D20" i="2"/>
  <c r="B21" i="2"/>
  <c r="C21" i="2" s="1"/>
  <c r="D21" i="2" s="1"/>
  <c r="B22" i="2"/>
  <c r="C22" i="2" s="1"/>
  <c r="D22" i="2" s="1"/>
  <c r="B23" i="2"/>
  <c r="C23" i="2"/>
  <c r="D23" i="2" s="1"/>
  <c r="B24" i="2"/>
  <c r="C24" i="2" s="1"/>
  <c r="D24" i="2" s="1"/>
  <c r="B25" i="2"/>
  <c r="C25" i="2" s="1"/>
  <c r="D25" i="2" s="1"/>
  <c r="B26" i="2"/>
  <c r="C26" i="2" s="1"/>
  <c r="D26" i="2" s="1"/>
  <c r="B27" i="2"/>
  <c r="C27" i="2"/>
  <c r="D27" i="2" s="1"/>
  <c r="B28" i="2"/>
  <c r="C28" i="2"/>
  <c r="D28" i="2" s="1"/>
  <c r="B29" i="2"/>
  <c r="C29" i="2" s="1"/>
  <c r="D29" i="2" s="1"/>
  <c r="B30" i="2"/>
  <c r="C30" i="2" s="1"/>
  <c r="D30" i="2" s="1"/>
  <c r="B31" i="2"/>
  <c r="C31" i="2" s="1"/>
  <c r="D31" i="2" s="1"/>
  <c r="B32" i="2"/>
  <c r="C32" i="2"/>
  <c r="D32" i="2"/>
  <c r="B33" i="2"/>
  <c r="C33" i="2" s="1"/>
  <c r="D33" i="2" s="1"/>
  <c r="B34" i="2"/>
  <c r="C34" i="2" s="1"/>
  <c r="D34" i="2" s="1"/>
  <c r="B35" i="2"/>
  <c r="C35" i="2"/>
  <c r="D35" i="2" s="1"/>
  <c r="B36" i="2"/>
  <c r="C36" i="2"/>
  <c r="D36" i="2"/>
  <c r="B37" i="2"/>
  <c r="C37" i="2" s="1"/>
  <c r="D37" i="2" s="1"/>
  <c r="B38" i="2"/>
  <c r="C38" i="2" s="1"/>
  <c r="D38" i="2" s="1"/>
  <c r="B39" i="2"/>
  <c r="C39" i="2"/>
  <c r="D39" i="2" s="1"/>
  <c r="B40" i="2"/>
  <c r="C40" i="2" s="1"/>
  <c r="D40" i="2" s="1"/>
  <c r="B41" i="2"/>
  <c r="C41" i="2" s="1"/>
  <c r="D41" i="2" s="1"/>
  <c r="B42" i="2"/>
  <c r="C42" i="2" s="1"/>
  <c r="D42" i="2" s="1"/>
  <c r="B43" i="2"/>
  <c r="C43" i="2"/>
  <c r="D43" i="2" s="1"/>
  <c r="B44" i="2"/>
  <c r="C44" i="2"/>
  <c r="D44" i="2" s="1"/>
  <c r="B45" i="2"/>
  <c r="C45" i="2" s="1"/>
  <c r="D45" i="2" s="1"/>
  <c r="B46" i="2"/>
  <c r="C46" i="2" s="1"/>
  <c r="D46" i="2" s="1"/>
  <c r="B47" i="2"/>
  <c r="C47" i="2" s="1"/>
  <c r="D47" i="2" s="1"/>
  <c r="B48" i="2"/>
  <c r="C48" i="2"/>
  <c r="D48" i="2"/>
  <c r="B49" i="2"/>
  <c r="C49" i="2" s="1"/>
  <c r="D49" i="2" s="1"/>
  <c r="B50" i="2"/>
  <c r="C50" i="2" s="1"/>
  <c r="D50" i="2" s="1"/>
  <c r="B51" i="2"/>
  <c r="C51" i="2"/>
  <c r="D51" i="2" s="1"/>
  <c r="B52" i="2"/>
  <c r="C52" i="2"/>
  <c r="D52" i="2"/>
  <c r="B53" i="2"/>
  <c r="C53" i="2" s="1"/>
  <c r="D53" i="2" s="1"/>
  <c r="B54" i="2"/>
  <c r="C54" i="2" s="1"/>
  <c r="D54" i="2" s="1"/>
  <c r="B55" i="2"/>
  <c r="C55" i="2"/>
  <c r="D55" i="2" s="1"/>
  <c r="B56" i="2"/>
  <c r="C56" i="2" s="1"/>
  <c r="D56" i="2" s="1"/>
  <c r="B57" i="2"/>
  <c r="C57" i="2" s="1"/>
  <c r="D57" i="2" s="1"/>
  <c r="B58" i="2"/>
  <c r="C58" i="2" s="1"/>
  <c r="D58" i="2" s="1"/>
  <c r="B59" i="2"/>
  <c r="C59" i="2"/>
  <c r="D59" i="2" s="1"/>
  <c r="B60" i="2"/>
  <c r="C60" i="2"/>
  <c r="D60" i="2" s="1"/>
  <c r="B61" i="2"/>
  <c r="C61" i="2" s="1"/>
  <c r="D61" i="2" s="1"/>
  <c r="B62" i="2"/>
  <c r="C62" i="2" s="1"/>
  <c r="D62" i="2" s="1"/>
  <c r="B63" i="2"/>
  <c r="C63" i="2" s="1"/>
  <c r="D63" i="2" s="1"/>
  <c r="B64" i="2"/>
  <c r="C64" i="2"/>
  <c r="D64" i="2"/>
  <c r="B65" i="2"/>
  <c r="C65" i="2" s="1"/>
  <c r="D65" i="2" s="1"/>
  <c r="B66" i="2"/>
  <c r="C66" i="2" s="1"/>
  <c r="D66" i="2" s="1"/>
  <c r="B67" i="2"/>
  <c r="C67" i="2"/>
  <c r="D67" i="2" s="1"/>
  <c r="D11" i="2"/>
  <c r="D12" i="2"/>
  <c r="D15" i="2"/>
  <c r="D16" i="2"/>
  <c r="D8" i="2"/>
  <c r="C9" i="2"/>
  <c r="D9" i="2" s="1"/>
  <c r="C11" i="2"/>
  <c r="C12" i="2"/>
  <c r="C13" i="2"/>
  <c r="D13" i="2" s="1"/>
  <c r="C15" i="2"/>
  <c r="C16" i="2"/>
  <c r="C17" i="2"/>
  <c r="D17" i="2" s="1"/>
  <c r="C8" i="2"/>
  <c r="B9" i="2"/>
  <c r="B10" i="2"/>
  <c r="C10" i="2" s="1"/>
  <c r="D10" i="2" s="1"/>
  <c r="B11" i="2"/>
  <c r="B12" i="2"/>
  <c r="B13" i="2"/>
  <c r="B14" i="2"/>
  <c r="C14" i="2" s="1"/>
  <c r="D14" i="2" s="1"/>
  <c r="B15" i="2"/>
  <c r="B16" i="2"/>
  <c r="B17" i="2"/>
  <c r="B18" i="2"/>
  <c r="C18" i="2" s="1"/>
  <c r="D18" i="2" s="1"/>
  <c r="B8" i="2"/>
  <c r="B144" i="1" l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39" i="1"/>
  <c r="C39" i="1"/>
  <c r="C38" i="1"/>
  <c r="B38" i="1"/>
  <c r="D5" i="1"/>
  <c r="D6" i="1" s="1"/>
  <c r="F7" i="1"/>
  <c r="D7" i="1" s="1"/>
  <c r="F18" i="1" l="1"/>
  <c r="I18" i="1"/>
  <c r="D144" i="1"/>
  <c r="G44" i="1"/>
  <c r="D31" i="1"/>
  <c r="D30" i="1"/>
  <c r="G38" i="1"/>
  <c r="F149" i="1"/>
  <c r="F133" i="1"/>
  <c r="F117" i="1"/>
  <c r="F101" i="1"/>
  <c r="F85" i="1"/>
  <c r="F69" i="1"/>
  <c r="F53" i="1"/>
  <c r="F161" i="1"/>
  <c r="F129" i="1"/>
  <c r="F97" i="1"/>
  <c r="F81" i="1"/>
  <c r="F49" i="1"/>
  <c r="F157" i="1"/>
  <c r="F141" i="1"/>
  <c r="F125" i="1"/>
  <c r="F109" i="1"/>
  <c r="F93" i="1"/>
  <c r="F77" i="1"/>
  <c r="F61" i="1"/>
  <c r="F45" i="1"/>
  <c r="F145" i="1"/>
  <c r="F113" i="1"/>
  <c r="F65" i="1"/>
  <c r="F153" i="1"/>
  <c r="F137" i="1"/>
  <c r="F121" i="1"/>
  <c r="F105" i="1"/>
  <c r="F89" i="1"/>
  <c r="F73" i="1"/>
  <c r="F57" i="1"/>
  <c r="F41" i="1"/>
  <c r="E38" i="1"/>
  <c r="E140" i="1"/>
  <c r="E138" i="1"/>
  <c r="E136" i="1"/>
  <c r="D134" i="1"/>
  <c r="D133" i="1"/>
  <c r="D122" i="1"/>
  <c r="D121" i="1"/>
  <c r="E104" i="1"/>
  <c r="D102" i="1"/>
  <c r="E92" i="1"/>
  <c r="D90" i="1"/>
  <c r="E76" i="1"/>
  <c r="D74" i="1"/>
  <c r="E56" i="1"/>
  <c r="D54" i="1"/>
  <c r="E160" i="1"/>
  <c r="E159" i="1"/>
  <c r="E144" i="1"/>
  <c r="F38" i="1"/>
  <c r="D143" i="1"/>
  <c r="E141" i="1"/>
  <c r="D138" i="1"/>
  <c r="D136" i="1"/>
  <c r="E134" i="1"/>
  <c r="E123" i="1"/>
  <c r="E122" i="1"/>
  <c r="E109" i="1"/>
  <c r="E107" i="1"/>
  <c r="E105" i="1"/>
  <c r="D99" i="1"/>
  <c r="E97" i="1"/>
  <c r="E95" i="1"/>
  <c r="E93" i="1"/>
  <c r="D87" i="1"/>
  <c r="D85" i="1"/>
  <c r="D83" i="1"/>
  <c r="E81" i="1"/>
  <c r="D76" i="1"/>
  <c r="D71" i="1"/>
  <c r="D69" i="1"/>
  <c r="D63" i="1"/>
  <c r="E61" i="1"/>
  <c r="D160" i="1"/>
  <c r="D159" i="1"/>
  <c r="G164" i="1"/>
  <c r="G156" i="1"/>
  <c r="G148" i="1"/>
  <c r="G140" i="1"/>
  <c r="G132" i="1"/>
  <c r="G124" i="1"/>
  <c r="G116" i="1"/>
  <c r="G108" i="1"/>
  <c r="G100" i="1"/>
  <c r="G92" i="1"/>
  <c r="G84" i="1"/>
  <c r="G76" i="1"/>
  <c r="G68" i="1"/>
  <c r="G60" i="1"/>
  <c r="G52" i="1"/>
  <c r="D146" i="1"/>
  <c r="D150" i="1"/>
  <c r="D154" i="1"/>
  <c r="D158" i="1"/>
  <c r="D162" i="1"/>
  <c r="D52" i="1"/>
  <c r="D56" i="1"/>
  <c r="D60" i="1"/>
  <c r="E146" i="1"/>
  <c r="E150" i="1"/>
  <c r="E154" i="1"/>
  <c r="E158" i="1"/>
  <c r="E162" i="1"/>
  <c r="E41" i="1"/>
  <c r="E55" i="1"/>
  <c r="E59" i="1"/>
  <c r="E63" i="1"/>
  <c r="D148" i="1"/>
  <c r="D156" i="1"/>
  <c r="D164" i="1"/>
  <c r="D40" i="1"/>
  <c r="D58" i="1"/>
  <c r="D72" i="1"/>
  <c r="D80" i="1"/>
  <c r="D88" i="1"/>
  <c r="D92" i="1"/>
  <c r="D100" i="1"/>
  <c r="D104" i="1"/>
  <c r="E111" i="1"/>
  <c r="E121" i="1"/>
  <c r="E125" i="1"/>
  <c r="E133" i="1"/>
  <c r="D140" i="1"/>
  <c r="D39" i="1"/>
  <c r="D38" i="1"/>
  <c r="E148" i="1"/>
  <c r="E156" i="1"/>
  <c r="E164" i="1"/>
  <c r="E57" i="1"/>
  <c r="E71" i="1"/>
  <c r="E75" i="1"/>
  <c r="E87" i="1"/>
  <c r="E91" i="1"/>
  <c r="E99" i="1"/>
  <c r="E103" i="1"/>
  <c r="D120" i="1"/>
  <c r="D124" i="1"/>
  <c r="D132" i="1"/>
  <c r="E143" i="1"/>
  <c r="E39" i="1"/>
  <c r="D142" i="1"/>
  <c r="D130" i="1"/>
  <c r="D128" i="1"/>
  <c r="D126" i="1"/>
  <c r="D125" i="1"/>
  <c r="D118" i="1"/>
  <c r="D116" i="1"/>
  <c r="D114" i="1"/>
  <c r="D112" i="1"/>
  <c r="D111" i="1"/>
  <c r="D109" i="1"/>
  <c r="D107" i="1"/>
  <c r="D98" i="1"/>
  <c r="D97" i="1"/>
  <c r="D95" i="1"/>
  <c r="E86" i="1"/>
  <c r="D82" i="1"/>
  <c r="E70" i="1"/>
  <c r="E64" i="1"/>
  <c r="D62" i="1"/>
  <c r="E152" i="1"/>
  <c r="E151" i="1"/>
  <c r="D8" i="1"/>
  <c r="D14" i="1" s="1"/>
  <c r="G39" i="1"/>
  <c r="G41" i="1"/>
  <c r="G43" i="1"/>
  <c r="G45" i="1"/>
  <c r="G47" i="1"/>
  <c r="G49" i="1"/>
  <c r="G51" i="1"/>
  <c r="G53" i="1"/>
  <c r="G55" i="1"/>
  <c r="G57" i="1"/>
  <c r="G59" i="1"/>
  <c r="G61" i="1"/>
  <c r="G63" i="1"/>
  <c r="G65" i="1"/>
  <c r="G67" i="1"/>
  <c r="G69" i="1"/>
  <c r="G71" i="1"/>
  <c r="G73" i="1"/>
  <c r="G75" i="1"/>
  <c r="G77" i="1"/>
  <c r="G79" i="1"/>
  <c r="G81" i="1"/>
  <c r="G83" i="1"/>
  <c r="G85" i="1"/>
  <c r="G87" i="1"/>
  <c r="G89" i="1"/>
  <c r="G91" i="1"/>
  <c r="G93" i="1"/>
  <c r="G95" i="1"/>
  <c r="G97" i="1"/>
  <c r="G99" i="1"/>
  <c r="G101" i="1"/>
  <c r="G103" i="1"/>
  <c r="G105" i="1"/>
  <c r="G107" i="1"/>
  <c r="G109" i="1"/>
  <c r="G111" i="1"/>
  <c r="G113" i="1"/>
  <c r="G115" i="1"/>
  <c r="G117" i="1"/>
  <c r="G119" i="1"/>
  <c r="G121" i="1"/>
  <c r="G123" i="1"/>
  <c r="G125" i="1"/>
  <c r="G127" i="1"/>
  <c r="G129" i="1"/>
  <c r="G131" i="1"/>
  <c r="G133" i="1"/>
  <c r="G135" i="1"/>
  <c r="G137" i="1"/>
  <c r="G139" i="1"/>
  <c r="G141" i="1"/>
  <c r="G143" i="1"/>
  <c r="G145" i="1"/>
  <c r="G147" i="1"/>
  <c r="G149" i="1"/>
  <c r="G151" i="1"/>
  <c r="G153" i="1"/>
  <c r="G155" i="1"/>
  <c r="G157" i="1"/>
  <c r="G159" i="1"/>
  <c r="G161" i="1"/>
  <c r="G163" i="1"/>
  <c r="F40" i="1"/>
  <c r="F42" i="1"/>
  <c r="F44" i="1"/>
  <c r="F46" i="1"/>
  <c r="F48" i="1"/>
  <c r="F50" i="1"/>
  <c r="F52" i="1"/>
  <c r="F54" i="1"/>
  <c r="F56" i="1"/>
  <c r="F58" i="1"/>
  <c r="F60" i="1"/>
  <c r="F62" i="1"/>
  <c r="F64" i="1"/>
  <c r="F66" i="1"/>
  <c r="F68" i="1"/>
  <c r="F70" i="1"/>
  <c r="F72" i="1"/>
  <c r="F74" i="1"/>
  <c r="F76" i="1"/>
  <c r="F78" i="1"/>
  <c r="F80" i="1"/>
  <c r="F82" i="1"/>
  <c r="F84" i="1"/>
  <c r="F86" i="1"/>
  <c r="F88" i="1"/>
  <c r="F90" i="1"/>
  <c r="F92" i="1"/>
  <c r="F94" i="1"/>
  <c r="F96" i="1"/>
  <c r="F98" i="1"/>
  <c r="F100" i="1"/>
  <c r="F102" i="1"/>
  <c r="F104" i="1"/>
  <c r="F106" i="1"/>
  <c r="F108" i="1"/>
  <c r="F110" i="1"/>
  <c r="F112" i="1"/>
  <c r="F114" i="1"/>
  <c r="F116" i="1"/>
  <c r="F118" i="1"/>
  <c r="F120" i="1"/>
  <c r="F122" i="1"/>
  <c r="F124" i="1"/>
  <c r="F126" i="1"/>
  <c r="F128" i="1"/>
  <c r="F130" i="1"/>
  <c r="F132" i="1"/>
  <c r="F134" i="1"/>
  <c r="F136" i="1"/>
  <c r="F138" i="1"/>
  <c r="F140" i="1"/>
  <c r="F142" i="1"/>
  <c r="F144" i="1"/>
  <c r="F146" i="1"/>
  <c r="F148" i="1"/>
  <c r="F150" i="1"/>
  <c r="F152" i="1"/>
  <c r="F154" i="1"/>
  <c r="F156" i="1"/>
  <c r="F158" i="1"/>
  <c r="F160" i="1"/>
  <c r="F162" i="1"/>
  <c r="F164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E131" i="1"/>
  <c r="E129" i="1"/>
  <c r="E127" i="1"/>
  <c r="E126" i="1"/>
  <c r="E119" i="1"/>
  <c r="E117" i="1"/>
  <c r="E115" i="1"/>
  <c r="E113" i="1"/>
  <c r="E112" i="1"/>
  <c r="D103" i="1"/>
  <c r="E101" i="1"/>
  <c r="D91" i="1"/>
  <c r="E89" i="1"/>
  <c r="D75" i="1"/>
  <c r="E73" i="1"/>
  <c r="D55" i="1"/>
  <c r="E53" i="1"/>
  <c r="D50" i="1"/>
  <c r="D48" i="1"/>
  <c r="D46" i="1"/>
  <c r="D44" i="1"/>
  <c r="D42" i="1"/>
  <c r="D152" i="1"/>
  <c r="D151" i="1"/>
  <c r="G160" i="1"/>
  <c r="G152" i="1"/>
  <c r="G144" i="1"/>
  <c r="G136" i="1"/>
  <c r="G128" i="1"/>
  <c r="G120" i="1"/>
  <c r="G112" i="1"/>
  <c r="G104" i="1"/>
  <c r="G96" i="1"/>
  <c r="G88" i="1"/>
  <c r="G80" i="1"/>
  <c r="G72" i="1"/>
  <c r="G64" i="1"/>
  <c r="G56" i="1"/>
  <c r="G48" i="1"/>
  <c r="G40" i="1"/>
  <c r="E142" i="1"/>
  <c r="D141" i="1"/>
  <c r="E139" i="1"/>
  <c r="E137" i="1"/>
  <c r="E135" i="1"/>
  <c r="D131" i="1"/>
  <c r="D129" i="1"/>
  <c r="D119" i="1"/>
  <c r="D117" i="1"/>
  <c r="D115" i="1"/>
  <c r="E110" i="1"/>
  <c r="E108" i="1"/>
  <c r="E106" i="1"/>
  <c r="D105" i="1"/>
  <c r="E102" i="1"/>
  <c r="D101" i="1"/>
  <c r="E96" i="1"/>
  <c r="D93" i="1"/>
  <c r="D89" i="1"/>
  <c r="D86" i="1"/>
  <c r="D84" i="1"/>
  <c r="E82" i="1"/>
  <c r="D81" i="1"/>
  <c r="E79" i="1"/>
  <c r="E77" i="1"/>
  <c r="D73" i="1"/>
  <c r="D70" i="1"/>
  <c r="D68" i="1"/>
  <c r="D66" i="1"/>
  <c r="D64" i="1"/>
  <c r="D59" i="1"/>
  <c r="D41" i="1"/>
  <c r="E163" i="1"/>
  <c r="E155" i="1"/>
  <c r="D139" i="1"/>
  <c r="D137" i="1"/>
  <c r="D135" i="1"/>
  <c r="E132" i="1"/>
  <c r="E130" i="1"/>
  <c r="E128" i="1"/>
  <c r="D127" i="1"/>
  <c r="D123" i="1"/>
  <c r="E120" i="1"/>
  <c r="E118" i="1"/>
  <c r="E116" i="1"/>
  <c r="E114" i="1"/>
  <c r="D113" i="1"/>
  <c r="D110" i="1"/>
  <c r="D108" i="1"/>
  <c r="D106" i="1"/>
  <c r="D96" i="1"/>
  <c r="D94" i="1"/>
  <c r="E85" i="1"/>
  <c r="E83" i="1"/>
  <c r="D79" i="1"/>
  <c r="D77" i="1"/>
  <c r="E69" i="1"/>
  <c r="E67" i="1"/>
  <c r="E60" i="1"/>
  <c r="E52" i="1"/>
  <c r="E50" i="1"/>
  <c r="E48" i="1"/>
  <c r="E46" i="1"/>
  <c r="E44" i="1"/>
  <c r="E42" i="1"/>
  <c r="D163" i="1"/>
  <c r="D155" i="1"/>
  <c r="D147" i="1"/>
  <c r="E65" i="1"/>
  <c r="D61" i="1"/>
  <c r="D57" i="1"/>
  <c r="D53" i="1"/>
  <c r="E51" i="1"/>
  <c r="E49" i="1"/>
  <c r="E47" i="1"/>
  <c r="E45" i="1"/>
  <c r="E43" i="1"/>
  <c r="E40" i="1"/>
  <c r="E153" i="1"/>
  <c r="E149" i="1"/>
  <c r="D67" i="1"/>
  <c r="D65" i="1"/>
  <c r="D51" i="1"/>
  <c r="D49" i="1"/>
  <c r="D47" i="1"/>
  <c r="D45" i="1"/>
  <c r="D43" i="1"/>
  <c r="D161" i="1"/>
  <c r="D157" i="1"/>
  <c r="D153" i="1"/>
  <c r="D149" i="1"/>
  <c r="D145" i="1"/>
  <c r="E161" i="1"/>
  <c r="E157" i="1"/>
  <c r="E147" i="1"/>
  <c r="E145" i="1"/>
  <c r="D78" i="1"/>
  <c r="E124" i="1"/>
  <c r="E100" i="1"/>
  <c r="E98" i="1"/>
  <c r="E94" i="1"/>
  <c r="E90" i="1"/>
  <c r="E88" i="1"/>
  <c r="E84" i="1"/>
  <c r="E80" i="1"/>
  <c r="E78" i="1"/>
  <c r="E74" i="1"/>
  <c r="E72" i="1"/>
  <c r="E68" i="1"/>
  <c r="E66" i="1"/>
  <c r="E62" i="1"/>
  <c r="E58" i="1"/>
  <c r="E54" i="1"/>
  <c r="D32" i="1" l="1"/>
  <c r="D33" i="1" s="1"/>
  <c r="D10" i="1"/>
  <c r="D13" i="1"/>
  <c r="L37" i="1" l="1"/>
  <c r="J45" i="1" s="1"/>
  <c r="S45" i="1" s="1"/>
  <c r="D18" i="1"/>
  <c r="K23" i="1" s="1"/>
  <c r="D15" i="1"/>
  <c r="C23" i="1" l="1"/>
  <c r="F23" i="1" s="1"/>
  <c r="J120" i="1"/>
  <c r="J111" i="1"/>
  <c r="J89" i="1"/>
  <c r="S89" i="1" s="1"/>
  <c r="J87" i="1"/>
  <c r="J40" i="1"/>
  <c r="S40" i="1" s="1"/>
  <c r="J110" i="1"/>
  <c r="J64" i="1"/>
  <c r="J131" i="1"/>
  <c r="J71" i="1"/>
  <c r="J117" i="1"/>
  <c r="J88" i="1"/>
  <c r="J44" i="1"/>
  <c r="S44" i="1" s="1"/>
  <c r="J59" i="1"/>
  <c r="J137" i="1"/>
  <c r="J109" i="1"/>
  <c r="J79" i="1"/>
  <c r="J39" i="1"/>
  <c r="J112" i="1"/>
  <c r="J77" i="1"/>
  <c r="J127" i="1"/>
  <c r="J103" i="1"/>
  <c r="J81" i="1"/>
  <c r="J121" i="1"/>
  <c r="J128" i="1"/>
  <c r="J47" i="1"/>
  <c r="J102" i="1"/>
  <c r="J74" i="1"/>
  <c r="J133" i="1"/>
  <c r="J105" i="1"/>
  <c r="J72" i="1"/>
  <c r="J132" i="1"/>
  <c r="J104" i="1"/>
  <c r="J55" i="1"/>
  <c r="J119" i="1"/>
  <c r="J99" i="1"/>
  <c r="J76" i="1"/>
  <c r="J101" i="1"/>
  <c r="J116" i="1"/>
  <c r="S116" i="1" s="1"/>
  <c r="J134" i="1"/>
  <c r="J75" i="1"/>
  <c r="J66" i="1"/>
  <c r="J125" i="1"/>
  <c r="J97" i="1"/>
  <c r="J56" i="1"/>
  <c r="J124" i="1"/>
  <c r="J96" i="1"/>
  <c r="S96" i="1" s="1"/>
  <c r="J135" i="1"/>
  <c r="J115" i="1"/>
  <c r="S115" i="1" s="1"/>
  <c r="J95" i="1"/>
  <c r="J52" i="1"/>
  <c r="J84" i="1"/>
  <c r="J108" i="1"/>
  <c r="J122" i="1"/>
  <c r="J67" i="1"/>
  <c r="J54" i="1"/>
  <c r="J65" i="1"/>
  <c r="J83" i="1"/>
  <c r="J126" i="1"/>
  <c r="S126" i="1" s="1"/>
  <c r="J94" i="1"/>
  <c r="S94" i="1" s="1"/>
  <c r="J82" i="1"/>
  <c r="J69" i="1"/>
  <c r="J60" i="1"/>
  <c r="J113" i="1"/>
  <c r="J48" i="1"/>
  <c r="J92" i="1"/>
  <c r="J138" i="1"/>
  <c r="J118" i="1"/>
  <c r="J90" i="1"/>
  <c r="J86" i="1"/>
  <c r="J58" i="1"/>
  <c r="J49" i="1"/>
  <c r="J106" i="1"/>
  <c r="J85" i="1"/>
  <c r="S85" i="1" s="1"/>
  <c r="J43" i="1"/>
  <c r="S43" i="1" s="1"/>
  <c r="J70" i="1"/>
  <c r="J73" i="1"/>
  <c r="J41" i="1"/>
  <c r="J50" i="1"/>
  <c r="J53" i="1"/>
  <c r="J139" i="1"/>
  <c r="J123" i="1"/>
  <c r="J107" i="1"/>
  <c r="J91" i="1"/>
  <c r="J68" i="1"/>
  <c r="J129" i="1"/>
  <c r="J93" i="1"/>
  <c r="J136" i="1"/>
  <c r="J100" i="1"/>
  <c r="J63" i="1"/>
  <c r="J130" i="1"/>
  <c r="J114" i="1"/>
  <c r="J98" i="1"/>
  <c r="J80" i="1"/>
  <c r="J51" i="1"/>
  <c r="J78" i="1"/>
  <c r="J62" i="1"/>
  <c r="J46" i="1"/>
  <c r="J57" i="1"/>
  <c r="J42" i="1"/>
  <c r="J61" i="1"/>
  <c r="N120" i="1"/>
  <c r="K120" i="1"/>
  <c r="N45" i="1"/>
  <c r="M45" i="1"/>
  <c r="K45" i="1"/>
  <c r="L45" i="1"/>
  <c r="K62" i="1" l="1"/>
  <c r="S62" i="1"/>
  <c r="K42" i="1"/>
  <c r="S42" i="1"/>
  <c r="K78" i="1"/>
  <c r="S78" i="1"/>
  <c r="L114" i="1"/>
  <c r="S114" i="1"/>
  <c r="L136" i="1"/>
  <c r="S136" i="1"/>
  <c r="K91" i="1"/>
  <c r="S91" i="1"/>
  <c r="N53" i="1"/>
  <c r="S53" i="1"/>
  <c r="K70" i="1"/>
  <c r="S70" i="1"/>
  <c r="L49" i="1"/>
  <c r="S49" i="1"/>
  <c r="N118" i="1"/>
  <c r="S118" i="1"/>
  <c r="M113" i="1"/>
  <c r="S113" i="1"/>
  <c r="K54" i="1"/>
  <c r="S54" i="1"/>
  <c r="M84" i="1"/>
  <c r="S84" i="1"/>
  <c r="M135" i="1"/>
  <c r="S135" i="1"/>
  <c r="K97" i="1"/>
  <c r="S97" i="1"/>
  <c r="L134" i="1"/>
  <c r="S134" i="1"/>
  <c r="K99" i="1"/>
  <c r="S99" i="1"/>
  <c r="K132" i="1"/>
  <c r="S132" i="1"/>
  <c r="L74" i="1"/>
  <c r="S74" i="1"/>
  <c r="K121" i="1"/>
  <c r="S121" i="1"/>
  <c r="K77" i="1"/>
  <c r="S77" i="1"/>
  <c r="N109" i="1"/>
  <c r="S109" i="1"/>
  <c r="L88" i="1"/>
  <c r="S88" i="1"/>
  <c r="L64" i="1"/>
  <c r="S64" i="1"/>
  <c r="L57" i="1"/>
  <c r="S57" i="1"/>
  <c r="L51" i="1"/>
  <c r="S51" i="1"/>
  <c r="K130" i="1"/>
  <c r="S130" i="1"/>
  <c r="L93" i="1"/>
  <c r="S93" i="1"/>
  <c r="K107" i="1"/>
  <c r="S107" i="1"/>
  <c r="L50" i="1"/>
  <c r="S50" i="1"/>
  <c r="K58" i="1"/>
  <c r="S58" i="1"/>
  <c r="K138" i="1"/>
  <c r="S138" i="1"/>
  <c r="N60" i="1"/>
  <c r="S60" i="1"/>
  <c r="K67" i="1"/>
  <c r="S67" i="1"/>
  <c r="K52" i="1"/>
  <c r="S52" i="1"/>
  <c r="K125" i="1"/>
  <c r="S125" i="1"/>
  <c r="K119" i="1"/>
  <c r="S119" i="1"/>
  <c r="M72" i="1"/>
  <c r="S72" i="1"/>
  <c r="L102" i="1"/>
  <c r="S102" i="1"/>
  <c r="L81" i="1"/>
  <c r="S81" i="1"/>
  <c r="K112" i="1"/>
  <c r="S112" i="1"/>
  <c r="K137" i="1"/>
  <c r="S137" i="1"/>
  <c r="L117" i="1"/>
  <c r="S117" i="1"/>
  <c r="M110" i="1"/>
  <c r="S110" i="1"/>
  <c r="L111" i="1"/>
  <c r="S111" i="1"/>
  <c r="K46" i="1"/>
  <c r="S46" i="1"/>
  <c r="L80" i="1"/>
  <c r="S80" i="1"/>
  <c r="L63" i="1"/>
  <c r="S63" i="1"/>
  <c r="K129" i="1"/>
  <c r="S129" i="1"/>
  <c r="L123" i="1"/>
  <c r="S123" i="1"/>
  <c r="L41" i="1"/>
  <c r="S41" i="1"/>
  <c r="N86" i="1"/>
  <c r="S86" i="1"/>
  <c r="L92" i="1"/>
  <c r="S92" i="1"/>
  <c r="K69" i="1"/>
  <c r="S69" i="1"/>
  <c r="K83" i="1"/>
  <c r="S83" i="1"/>
  <c r="L122" i="1"/>
  <c r="S122" i="1"/>
  <c r="L95" i="1"/>
  <c r="S95" i="1"/>
  <c r="L124" i="1"/>
  <c r="S124" i="1"/>
  <c r="L66" i="1"/>
  <c r="S66" i="1"/>
  <c r="L101" i="1"/>
  <c r="S101" i="1"/>
  <c r="L55" i="1"/>
  <c r="S55" i="1"/>
  <c r="K105" i="1"/>
  <c r="S105" i="1"/>
  <c r="L47" i="1"/>
  <c r="S47" i="1"/>
  <c r="N103" i="1"/>
  <c r="S103" i="1"/>
  <c r="K39" i="1"/>
  <c r="S39" i="1"/>
  <c r="L59" i="1"/>
  <c r="S59" i="1"/>
  <c r="L71" i="1"/>
  <c r="S71" i="1"/>
  <c r="M120" i="1"/>
  <c r="S120" i="1"/>
  <c r="N61" i="1"/>
  <c r="S61" i="1"/>
  <c r="K98" i="1"/>
  <c r="S98" i="1"/>
  <c r="K100" i="1"/>
  <c r="S100" i="1"/>
  <c r="K68" i="1"/>
  <c r="S68" i="1"/>
  <c r="L139" i="1"/>
  <c r="S139" i="1"/>
  <c r="K73" i="1"/>
  <c r="S73" i="1"/>
  <c r="K106" i="1"/>
  <c r="S106" i="1"/>
  <c r="L90" i="1"/>
  <c r="S90" i="1"/>
  <c r="L48" i="1"/>
  <c r="S48" i="1"/>
  <c r="K82" i="1"/>
  <c r="S82" i="1"/>
  <c r="L65" i="1"/>
  <c r="S65" i="1"/>
  <c r="L108" i="1"/>
  <c r="S108" i="1"/>
  <c r="K56" i="1"/>
  <c r="S56" i="1"/>
  <c r="K75" i="1"/>
  <c r="S75" i="1"/>
  <c r="L76" i="1"/>
  <c r="S76" i="1"/>
  <c r="K104" i="1"/>
  <c r="S104" i="1"/>
  <c r="L133" i="1"/>
  <c r="S133" i="1"/>
  <c r="L128" i="1"/>
  <c r="S128" i="1"/>
  <c r="L127" i="1"/>
  <c r="S127" i="1"/>
  <c r="K79" i="1"/>
  <c r="S79" i="1"/>
  <c r="K131" i="1"/>
  <c r="S131" i="1"/>
  <c r="K87" i="1"/>
  <c r="S87" i="1"/>
  <c r="D23" i="1"/>
  <c r="H23" i="1" s="1"/>
  <c r="G23" i="1"/>
  <c r="E23" i="1"/>
  <c r="K102" i="1"/>
  <c r="L120" i="1"/>
  <c r="P120" i="1" s="1"/>
  <c r="L52" i="1"/>
  <c r="K110" i="1"/>
  <c r="O110" i="1" s="1"/>
  <c r="N133" i="1"/>
  <c r="N111" i="1"/>
  <c r="P111" i="1" s="1"/>
  <c r="M116" i="1"/>
  <c r="N112" i="1"/>
  <c r="N110" i="1"/>
  <c r="L125" i="1"/>
  <c r="M96" i="1"/>
  <c r="M111" i="1"/>
  <c r="K111" i="1"/>
  <c r="N76" i="1"/>
  <c r="P76" i="1" s="1"/>
  <c r="M127" i="1"/>
  <c r="K134" i="1"/>
  <c r="L132" i="1"/>
  <c r="N87" i="1"/>
  <c r="N64" i="1"/>
  <c r="P64" i="1" s="1"/>
  <c r="K89" i="1"/>
  <c r="M40" i="1"/>
  <c r="N71" i="1"/>
  <c r="P71" i="1" s="1"/>
  <c r="L40" i="1"/>
  <c r="K64" i="1"/>
  <c r="M89" i="1"/>
  <c r="N40" i="1"/>
  <c r="P40" i="1" s="1"/>
  <c r="L89" i="1"/>
  <c r="N89" i="1"/>
  <c r="K40" i="1"/>
  <c r="M64" i="1"/>
  <c r="L110" i="1"/>
  <c r="K81" i="1"/>
  <c r="N67" i="1"/>
  <c r="M131" i="1"/>
  <c r="O131" i="1" s="1"/>
  <c r="M117" i="1"/>
  <c r="K126" i="1"/>
  <c r="N72" i="1"/>
  <c r="M115" i="1"/>
  <c r="L87" i="1"/>
  <c r="M125" i="1"/>
  <c r="O125" i="1" s="1"/>
  <c r="N137" i="1"/>
  <c r="M87" i="1"/>
  <c r="O87" i="1" s="1"/>
  <c r="K117" i="1"/>
  <c r="N75" i="1"/>
  <c r="N128" i="1"/>
  <c r="M119" i="1"/>
  <c r="O119" i="1" s="1"/>
  <c r="L44" i="1"/>
  <c r="K72" i="1"/>
  <c r="O72" i="1" s="1"/>
  <c r="M44" i="1"/>
  <c r="N138" i="1"/>
  <c r="M58" i="1"/>
  <c r="O58" i="1" s="1"/>
  <c r="N52" i="1"/>
  <c r="P52" i="1" s="1"/>
  <c r="N79" i="1"/>
  <c r="N102" i="1"/>
  <c r="P102" i="1" s="1"/>
  <c r="M104" i="1"/>
  <c r="L119" i="1"/>
  <c r="N81" i="1"/>
  <c r="P81" i="1" s="1"/>
  <c r="L75" i="1"/>
  <c r="L96" i="1"/>
  <c r="N96" i="1"/>
  <c r="N125" i="1"/>
  <c r="M73" i="1"/>
  <c r="O73" i="1" s="1"/>
  <c r="M106" i="1"/>
  <c r="M52" i="1"/>
  <c r="O52" i="1" s="1"/>
  <c r="N131" i="1"/>
  <c r="N117" i="1"/>
  <c r="P117" i="1" s="1"/>
  <c r="L116" i="1"/>
  <c r="L72" i="1"/>
  <c r="L131" i="1"/>
  <c r="M76" i="1"/>
  <c r="N104" i="1"/>
  <c r="M133" i="1"/>
  <c r="L79" i="1"/>
  <c r="N116" i="1"/>
  <c r="P116" i="1" s="1"/>
  <c r="M126" i="1"/>
  <c r="K44" i="1"/>
  <c r="K128" i="1"/>
  <c r="K96" i="1"/>
  <c r="M67" i="1"/>
  <c r="O67" i="1" s="1"/>
  <c r="M112" i="1"/>
  <c r="O112" i="1" s="1"/>
  <c r="M137" i="1"/>
  <c r="O137" i="1" s="1"/>
  <c r="N119" i="1"/>
  <c r="P119" i="1" s="1"/>
  <c r="K116" i="1"/>
  <c r="L138" i="1"/>
  <c r="M102" i="1"/>
  <c r="M108" i="1"/>
  <c r="N127" i="1"/>
  <c r="L126" i="1"/>
  <c r="L112" i="1"/>
  <c r="M81" i="1"/>
  <c r="N58" i="1"/>
  <c r="K109" i="1"/>
  <c r="L77" i="1"/>
  <c r="K71" i="1"/>
  <c r="M71" i="1"/>
  <c r="N124" i="1"/>
  <c r="P124" i="1" s="1"/>
  <c r="K88" i="1"/>
  <c r="N88" i="1"/>
  <c r="P88" i="1" s="1"/>
  <c r="K135" i="1"/>
  <c r="O135" i="1" s="1"/>
  <c r="M97" i="1"/>
  <c r="O97" i="1" s="1"/>
  <c r="L99" i="1"/>
  <c r="L121" i="1"/>
  <c r="N99" i="1"/>
  <c r="N121" i="1"/>
  <c r="K47" i="1"/>
  <c r="N74" i="1"/>
  <c r="P74" i="1" s="1"/>
  <c r="M88" i="1"/>
  <c r="L54" i="1"/>
  <c r="M101" i="1"/>
  <c r="N132" i="1"/>
  <c r="M54" i="1"/>
  <c r="O54" i="1" s="1"/>
  <c r="M77" i="1"/>
  <c r="O77" i="1" s="1"/>
  <c r="K74" i="1"/>
  <c r="N84" i="1"/>
  <c r="L97" i="1"/>
  <c r="N134" i="1"/>
  <c r="P134" i="1" s="1"/>
  <c r="M109" i="1"/>
  <c r="N135" i="1"/>
  <c r="L105" i="1"/>
  <c r="K124" i="1"/>
  <c r="K76" i="1"/>
  <c r="L115" i="1"/>
  <c r="K90" i="1"/>
  <c r="N65" i="1"/>
  <c r="P65" i="1" s="1"/>
  <c r="M56" i="1"/>
  <c r="O56" i="1" s="1"/>
  <c r="K122" i="1"/>
  <c r="N83" i="1"/>
  <c r="M79" i="1"/>
  <c r="O79" i="1" s="1"/>
  <c r="M75" i="1"/>
  <c r="O75" i="1" s="1"/>
  <c r="M128" i="1"/>
  <c r="N69" i="1"/>
  <c r="N59" i="1"/>
  <c r="P59" i="1" s="1"/>
  <c r="N108" i="1"/>
  <c r="P108" i="1" s="1"/>
  <c r="N44" i="1"/>
  <c r="N115" i="1"/>
  <c r="N39" i="1"/>
  <c r="K65" i="1"/>
  <c r="L104" i="1"/>
  <c r="K133" i="1"/>
  <c r="L39" i="1"/>
  <c r="K66" i="1"/>
  <c r="K108" i="1"/>
  <c r="K115" i="1"/>
  <c r="L56" i="1"/>
  <c r="M65" i="1"/>
  <c r="O65" i="1" s="1"/>
  <c r="N56" i="1"/>
  <c r="M47" i="1"/>
  <c r="N66" i="1"/>
  <c r="P66" i="1" s="1"/>
  <c r="M59" i="1"/>
  <c r="N95" i="1"/>
  <c r="P95" i="1" s="1"/>
  <c r="N55" i="1"/>
  <c r="P55" i="1" s="1"/>
  <c r="N105" i="1"/>
  <c r="M103" i="1"/>
  <c r="K127" i="1"/>
  <c r="K59" i="1"/>
  <c r="K103" i="1"/>
  <c r="M124" i="1"/>
  <c r="M83" i="1"/>
  <c r="O83" i="1" s="1"/>
  <c r="L84" i="1"/>
  <c r="N47" i="1"/>
  <c r="P47" i="1" s="1"/>
  <c r="K84" i="1"/>
  <c r="O84" i="1" s="1"/>
  <c r="L103" i="1"/>
  <c r="K55" i="1"/>
  <c r="M69" i="1"/>
  <c r="O69" i="1" s="1"/>
  <c r="M66" i="1"/>
  <c r="M95" i="1"/>
  <c r="M55" i="1"/>
  <c r="M105" i="1"/>
  <c r="O105" i="1" s="1"/>
  <c r="M138" i="1"/>
  <c r="O138" i="1" s="1"/>
  <c r="N77" i="1"/>
  <c r="L135" i="1"/>
  <c r="N126" i="1"/>
  <c r="L67" i="1"/>
  <c r="P67" i="1" s="1"/>
  <c r="L137" i="1"/>
  <c r="L69" i="1"/>
  <c r="M122" i="1"/>
  <c r="K101" i="1"/>
  <c r="L109" i="1"/>
  <c r="P109" i="1" s="1"/>
  <c r="N97" i="1"/>
  <c r="M99" i="1"/>
  <c r="O99" i="1" s="1"/>
  <c r="M74" i="1"/>
  <c r="M121" i="1"/>
  <c r="O121" i="1" s="1"/>
  <c r="K95" i="1"/>
  <c r="M134" i="1"/>
  <c r="N101" i="1"/>
  <c r="P101" i="1" s="1"/>
  <c r="M132" i="1"/>
  <c r="O132" i="1" s="1"/>
  <c r="L94" i="1"/>
  <c r="N54" i="1"/>
  <c r="N122" i="1"/>
  <c r="P122" i="1" s="1"/>
  <c r="M39" i="1"/>
  <c r="O39" i="1" s="1"/>
  <c r="L83" i="1"/>
  <c r="N49" i="1"/>
  <c r="P49" i="1" s="1"/>
  <c r="L58" i="1"/>
  <c r="L60" i="1"/>
  <c r="P60" i="1" s="1"/>
  <c r="K60" i="1"/>
  <c r="M60" i="1"/>
  <c r="K94" i="1"/>
  <c r="M94" i="1"/>
  <c r="L82" i="1"/>
  <c r="K113" i="1"/>
  <c r="O113" i="1" s="1"/>
  <c r="M82" i="1"/>
  <c r="O82" i="1" s="1"/>
  <c r="N94" i="1"/>
  <c r="L106" i="1"/>
  <c r="K118" i="1"/>
  <c r="N82" i="1"/>
  <c r="M118" i="1"/>
  <c r="K49" i="1"/>
  <c r="N113" i="1"/>
  <c r="M49" i="1"/>
  <c r="L118" i="1"/>
  <c r="P118" i="1" s="1"/>
  <c r="L113" i="1"/>
  <c r="L73" i="1"/>
  <c r="M86" i="1"/>
  <c r="N93" i="1"/>
  <c r="P93" i="1" s="1"/>
  <c r="K92" i="1"/>
  <c r="M92" i="1"/>
  <c r="K85" i="1"/>
  <c r="N92" i="1"/>
  <c r="N73" i="1"/>
  <c r="M85" i="1"/>
  <c r="N48" i="1"/>
  <c r="P48" i="1" s="1"/>
  <c r="M90" i="1"/>
  <c r="K86" i="1"/>
  <c r="N41" i="1"/>
  <c r="P41" i="1" s="1"/>
  <c r="N106" i="1"/>
  <c r="L86" i="1"/>
  <c r="P86" i="1" s="1"/>
  <c r="M48" i="1"/>
  <c r="N90" i="1"/>
  <c r="P90" i="1" s="1"/>
  <c r="K48" i="1"/>
  <c r="M41" i="1"/>
  <c r="N85" i="1"/>
  <c r="K41" i="1"/>
  <c r="L85" i="1"/>
  <c r="N43" i="1"/>
  <c r="K51" i="1"/>
  <c r="M70" i="1"/>
  <c r="O70" i="1" s="1"/>
  <c r="L107" i="1"/>
  <c r="M78" i="1"/>
  <c r="O78" i="1" s="1"/>
  <c r="N130" i="1"/>
  <c r="L43" i="1"/>
  <c r="M43" i="1"/>
  <c r="N51" i="1"/>
  <c r="P51" i="1" s="1"/>
  <c r="M136" i="1"/>
  <c r="N107" i="1"/>
  <c r="L78" i="1"/>
  <c r="N78" i="1"/>
  <c r="N136" i="1"/>
  <c r="P136" i="1" s="1"/>
  <c r="N70" i="1"/>
  <c r="K43" i="1"/>
  <c r="L130" i="1"/>
  <c r="L91" i="1"/>
  <c r="N114" i="1"/>
  <c r="P114" i="1" s="1"/>
  <c r="M130" i="1"/>
  <c r="O130" i="1" s="1"/>
  <c r="N91" i="1"/>
  <c r="M107" i="1"/>
  <c r="N50" i="1"/>
  <c r="P50" i="1" s="1"/>
  <c r="N57" i="1"/>
  <c r="P57" i="1" s="1"/>
  <c r="K136" i="1"/>
  <c r="K114" i="1"/>
  <c r="L70" i="1"/>
  <c r="K50" i="1"/>
  <c r="M51" i="1"/>
  <c r="M114" i="1"/>
  <c r="M93" i="1"/>
  <c r="M91" i="1"/>
  <c r="O91" i="1" s="1"/>
  <c r="K57" i="1"/>
  <c r="M50" i="1"/>
  <c r="M57" i="1"/>
  <c r="K93" i="1"/>
  <c r="N62" i="1"/>
  <c r="N98" i="1"/>
  <c r="N100" i="1"/>
  <c r="M68" i="1"/>
  <c r="O68" i="1" s="1"/>
  <c r="N139" i="1"/>
  <c r="P139" i="1" s="1"/>
  <c r="M61" i="1"/>
  <c r="L100" i="1"/>
  <c r="L98" i="1"/>
  <c r="M62" i="1"/>
  <c r="O62" i="1" s="1"/>
  <c r="M98" i="1"/>
  <c r="O98" i="1" s="1"/>
  <c r="M100" i="1"/>
  <c r="O100" i="1" s="1"/>
  <c r="N68" i="1"/>
  <c r="M139" i="1"/>
  <c r="K123" i="1"/>
  <c r="M42" i="1"/>
  <c r="O42" i="1" s="1"/>
  <c r="K53" i="1"/>
  <c r="L53" i="1"/>
  <c r="P53" i="1" s="1"/>
  <c r="K139" i="1"/>
  <c r="M53" i="1"/>
  <c r="L42" i="1"/>
  <c r="K80" i="1"/>
  <c r="K63" i="1"/>
  <c r="M46" i="1"/>
  <c r="O46" i="1" s="1"/>
  <c r="N63" i="1"/>
  <c r="P63" i="1" s="1"/>
  <c r="L129" i="1"/>
  <c r="L46" i="1"/>
  <c r="N46" i="1"/>
  <c r="M80" i="1"/>
  <c r="M63" i="1"/>
  <c r="N129" i="1"/>
  <c r="M123" i="1"/>
  <c r="L61" i="1"/>
  <c r="P61" i="1" s="1"/>
  <c r="L62" i="1"/>
  <c r="N80" i="1"/>
  <c r="P80" i="1" s="1"/>
  <c r="M129" i="1"/>
  <c r="O129" i="1" s="1"/>
  <c r="N123" i="1"/>
  <c r="P123" i="1" s="1"/>
  <c r="K61" i="1"/>
  <c r="L68" i="1"/>
  <c r="N42" i="1"/>
  <c r="O45" i="1"/>
  <c r="P45" i="1"/>
  <c r="T45" i="1"/>
  <c r="U45" i="1" s="1"/>
  <c r="O120" i="1"/>
  <c r="D26" i="1"/>
  <c r="D24" i="1" s="1"/>
  <c r="O106" i="1" l="1"/>
  <c r="P107" i="1"/>
  <c r="P127" i="1"/>
  <c r="O104" i="1"/>
  <c r="P128" i="1"/>
  <c r="P133" i="1"/>
  <c r="I23" i="1"/>
  <c r="J23" i="1" s="1"/>
  <c r="L23" i="1"/>
  <c r="M23" i="1" s="1"/>
  <c r="O115" i="1"/>
  <c r="O102" i="1"/>
  <c r="Q102" i="1" s="1"/>
  <c r="R102" i="1" s="1"/>
  <c r="P121" i="1"/>
  <c r="Q121" i="1" s="1"/>
  <c r="R121" i="1" s="1"/>
  <c r="O85" i="1"/>
  <c r="T120" i="1"/>
  <c r="U120" i="1" s="1"/>
  <c r="O111" i="1"/>
  <c r="Q111" i="1" s="1"/>
  <c r="R111" i="1" s="1"/>
  <c r="P110" i="1"/>
  <c r="Q110" i="1" s="1"/>
  <c r="R110" i="1" s="1"/>
  <c r="O127" i="1"/>
  <c r="T116" i="1"/>
  <c r="U116" i="1" s="1"/>
  <c r="T111" i="1"/>
  <c r="U111" i="1" s="1"/>
  <c r="T76" i="1"/>
  <c r="U76" i="1" s="1"/>
  <c r="P125" i="1"/>
  <c r="Q125" i="1" s="1"/>
  <c r="R125" i="1" s="1"/>
  <c r="P87" i="1"/>
  <c r="Q87" i="1" s="1"/>
  <c r="R87" i="1" s="1"/>
  <c r="P132" i="1"/>
  <c r="Q132" i="1" s="1"/>
  <c r="R132" i="1" s="1"/>
  <c r="T40" i="1"/>
  <c r="U40" i="1" s="1"/>
  <c r="Q119" i="1"/>
  <c r="R119" i="1" s="1"/>
  <c r="O117" i="1"/>
  <c r="Q117" i="1" s="1"/>
  <c r="R117" i="1" s="1"/>
  <c r="T110" i="1"/>
  <c r="U110" i="1" s="1"/>
  <c r="O89" i="1"/>
  <c r="O95" i="1"/>
  <c r="Q95" i="1" s="1"/>
  <c r="R95" i="1" s="1"/>
  <c r="P83" i="1"/>
  <c r="Q83" i="1" s="1"/>
  <c r="R83" i="1" s="1"/>
  <c r="O108" i="1"/>
  <c r="Q108" i="1" s="1"/>
  <c r="R108" i="1" s="1"/>
  <c r="P89" i="1"/>
  <c r="T71" i="1"/>
  <c r="U71" i="1" s="1"/>
  <c r="P72" i="1"/>
  <c r="Q72" i="1" s="1"/>
  <c r="R72" i="1" s="1"/>
  <c r="T64" i="1"/>
  <c r="U64" i="1" s="1"/>
  <c r="T81" i="1"/>
  <c r="U81" i="1" s="1"/>
  <c r="O44" i="1"/>
  <c r="O40" i="1"/>
  <c r="Q40" i="1" s="1"/>
  <c r="R40" i="1" s="1"/>
  <c r="T89" i="1"/>
  <c r="U89" i="1" s="1"/>
  <c r="P58" i="1"/>
  <c r="Q58" i="1" s="1"/>
  <c r="R58" i="1" s="1"/>
  <c r="O128" i="1"/>
  <c r="T96" i="1"/>
  <c r="U96" i="1" s="1"/>
  <c r="O126" i="1"/>
  <c r="P75" i="1"/>
  <c r="Q75" i="1" s="1"/>
  <c r="R75" i="1" s="1"/>
  <c r="O64" i="1"/>
  <c r="Q64" i="1" s="1"/>
  <c r="R64" i="1" s="1"/>
  <c r="T119" i="1"/>
  <c r="U119" i="1" s="1"/>
  <c r="P115" i="1"/>
  <c r="O109" i="1"/>
  <c r="Q109" i="1" s="1"/>
  <c r="R109" i="1" s="1"/>
  <c r="P79" i="1"/>
  <c r="Q79" i="1" s="1"/>
  <c r="R79" i="1" s="1"/>
  <c r="T72" i="1"/>
  <c r="U72" i="1" s="1"/>
  <c r="T87" i="1"/>
  <c r="U87" i="1" s="1"/>
  <c r="T125" i="1"/>
  <c r="U125" i="1" s="1"/>
  <c r="O96" i="1"/>
  <c r="P104" i="1"/>
  <c r="T112" i="1"/>
  <c r="U112" i="1" s="1"/>
  <c r="T131" i="1"/>
  <c r="U131" i="1" s="1"/>
  <c r="Q52" i="1"/>
  <c r="R52" i="1" s="1"/>
  <c r="P138" i="1"/>
  <c r="Q138" i="1" s="1"/>
  <c r="R138" i="1" s="1"/>
  <c r="P44" i="1"/>
  <c r="T117" i="1"/>
  <c r="U117" i="1" s="1"/>
  <c r="T67" i="1"/>
  <c r="U67" i="1" s="1"/>
  <c r="O81" i="1"/>
  <c r="Q81" i="1" s="1"/>
  <c r="R81" i="1" s="1"/>
  <c r="P97" i="1"/>
  <c r="Q97" i="1" s="1"/>
  <c r="R97" i="1" s="1"/>
  <c r="P96" i="1"/>
  <c r="T102" i="1"/>
  <c r="U102" i="1" s="1"/>
  <c r="T137" i="1"/>
  <c r="U137" i="1" s="1"/>
  <c r="T126" i="1"/>
  <c r="U126" i="1" s="1"/>
  <c r="T47" i="1"/>
  <c r="U47" i="1" s="1"/>
  <c r="T44" i="1"/>
  <c r="U44" i="1" s="1"/>
  <c r="T74" i="1"/>
  <c r="U74" i="1" s="1"/>
  <c r="T52" i="1"/>
  <c r="U52" i="1" s="1"/>
  <c r="Q67" i="1"/>
  <c r="R67" i="1" s="1"/>
  <c r="P131" i="1"/>
  <c r="Q131" i="1" s="1"/>
  <c r="R131" i="1" s="1"/>
  <c r="P82" i="1"/>
  <c r="Q82" i="1" s="1"/>
  <c r="R82" i="1" s="1"/>
  <c r="P56" i="1"/>
  <c r="Q56" i="1" s="1"/>
  <c r="R56" i="1" s="1"/>
  <c r="P112" i="1"/>
  <c r="Q112" i="1" s="1"/>
  <c r="R112" i="1" s="1"/>
  <c r="O41" i="1"/>
  <c r="Q41" i="1" s="1"/>
  <c r="R41" i="1" s="1"/>
  <c r="O133" i="1"/>
  <c r="P99" i="1"/>
  <c r="Q99" i="1" s="1"/>
  <c r="R99" i="1" s="1"/>
  <c r="O116" i="1"/>
  <c r="Q116" i="1" s="1"/>
  <c r="R116" i="1" s="1"/>
  <c r="P126" i="1"/>
  <c r="T128" i="1"/>
  <c r="U128" i="1" s="1"/>
  <c r="O55" i="1"/>
  <c r="Q55" i="1" s="1"/>
  <c r="R55" i="1" s="1"/>
  <c r="Q65" i="1"/>
  <c r="R65" i="1" s="1"/>
  <c r="O71" i="1"/>
  <c r="Q71" i="1" s="1"/>
  <c r="R71" i="1" s="1"/>
  <c r="P73" i="1"/>
  <c r="Q73" i="1" s="1"/>
  <c r="R73" i="1" s="1"/>
  <c r="O124" i="1"/>
  <c r="Q124" i="1" s="1"/>
  <c r="R124" i="1" s="1"/>
  <c r="O103" i="1"/>
  <c r="O47" i="1"/>
  <c r="Q47" i="1" s="1"/>
  <c r="R47" i="1" s="1"/>
  <c r="P69" i="1"/>
  <c r="Q69" i="1" s="1"/>
  <c r="R69" i="1" s="1"/>
  <c r="P105" i="1"/>
  <c r="Q105" i="1" s="1"/>
  <c r="R105" i="1" s="1"/>
  <c r="P54" i="1"/>
  <c r="Q54" i="1" s="1"/>
  <c r="R54" i="1" s="1"/>
  <c r="T107" i="1"/>
  <c r="U107" i="1" s="1"/>
  <c r="P113" i="1"/>
  <c r="Q113" i="1" s="1"/>
  <c r="R113" i="1" s="1"/>
  <c r="O94" i="1"/>
  <c r="O60" i="1"/>
  <c r="Q60" i="1" s="1"/>
  <c r="R60" i="1" s="1"/>
  <c r="O122" i="1"/>
  <c r="Q122" i="1" s="1"/>
  <c r="R122" i="1" s="1"/>
  <c r="T103" i="1"/>
  <c r="U103" i="1" s="1"/>
  <c r="T84" i="1"/>
  <c r="U84" i="1" s="1"/>
  <c r="O59" i="1"/>
  <c r="Q59" i="1" s="1"/>
  <c r="R59" i="1" s="1"/>
  <c r="T135" i="1"/>
  <c r="U135" i="1" s="1"/>
  <c r="O101" i="1"/>
  <c r="Q101" i="1" s="1"/>
  <c r="R101" i="1" s="1"/>
  <c r="O88" i="1"/>
  <c r="Q88" i="1" s="1"/>
  <c r="R88" i="1" s="1"/>
  <c r="T132" i="1"/>
  <c r="U132" i="1" s="1"/>
  <c r="T54" i="1"/>
  <c r="U54" i="1" s="1"/>
  <c r="T58" i="1"/>
  <c r="U58" i="1" s="1"/>
  <c r="T104" i="1"/>
  <c r="U104" i="1" s="1"/>
  <c r="P137" i="1"/>
  <c r="Q137" i="1" s="1"/>
  <c r="R137" i="1" s="1"/>
  <c r="P39" i="1"/>
  <c r="Q39" i="1" s="1"/>
  <c r="R39" i="1" s="1"/>
  <c r="T138" i="1"/>
  <c r="U138" i="1" s="1"/>
  <c r="T88" i="1"/>
  <c r="U88" i="1" s="1"/>
  <c r="T106" i="1"/>
  <c r="U106" i="1" s="1"/>
  <c r="O49" i="1"/>
  <c r="Q49" i="1" s="1"/>
  <c r="R49" i="1" s="1"/>
  <c r="T134" i="1"/>
  <c r="U134" i="1" s="1"/>
  <c r="T69" i="1"/>
  <c r="U69" i="1" s="1"/>
  <c r="T124" i="1"/>
  <c r="U124" i="1" s="1"/>
  <c r="T99" i="1"/>
  <c r="U99" i="1" s="1"/>
  <c r="T109" i="1"/>
  <c r="U109" i="1" s="1"/>
  <c r="P135" i="1"/>
  <c r="Q135" i="1" s="1"/>
  <c r="R135" i="1" s="1"/>
  <c r="T56" i="1"/>
  <c r="U56" i="1" s="1"/>
  <c r="T77" i="1"/>
  <c r="U77" i="1" s="1"/>
  <c r="P84" i="1"/>
  <c r="Q84" i="1" s="1"/>
  <c r="R84" i="1" s="1"/>
  <c r="P77" i="1"/>
  <c r="Q77" i="1" s="1"/>
  <c r="R77" i="1" s="1"/>
  <c r="T127" i="1"/>
  <c r="U127" i="1" s="1"/>
  <c r="T133" i="1"/>
  <c r="U133" i="1" s="1"/>
  <c r="O74" i="1"/>
  <c r="Q74" i="1" s="1"/>
  <c r="R74" i="1" s="1"/>
  <c r="T65" i="1"/>
  <c r="U65" i="1" s="1"/>
  <c r="T115" i="1"/>
  <c r="U115" i="1" s="1"/>
  <c r="T95" i="1"/>
  <c r="U95" i="1" s="1"/>
  <c r="T59" i="1"/>
  <c r="U59" i="1" s="1"/>
  <c r="T83" i="1"/>
  <c r="U83" i="1" s="1"/>
  <c r="T79" i="1"/>
  <c r="U79" i="1" s="1"/>
  <c r="T122" i="1"/>
  <c r="U122" i="1" s="1"/>
  <c r="O134" i="1"/>
  <c r="Q134" i="1" s="1"/>
  <c r="R134" i="1" s="1"/>
  <c r="T75" i="1"/>
  <c r="U75" i="1" s="1"/>
  <c r="O76" i="1"/>
  <c r="Q76" i="1" s="1"/>
  <c r="R76" i="1" s="1"/>
  <c r="T108" i="1"/>
  <c r="U108" i="1" s="1"/>
  <c r="T66" i="1"/>
  <c r="U66" i="1" s="1"/>
  <c r="O66" i="1"/>
  <c r="Q66" i="1" s="1"/>
  <c r="R66" i="1" s="1"/>
  <c r="T55" i="1"/>
  <c r="U55" i="1" s="1"/>
  <c r="T73" i="1"/>
  <c r="U73" i="1" s="1"/>
  <c r="T94" i="1"/>
  <c r="U94" i="1" s="1"/>
  <c r="T101" i="1"/>
  <c r="U101" i="1" s="1"/>
  <c r="T97" i="1"/>
  <c r="U97" i="1" s="1"/>
  <c r="P103" i="1"/>
  <c r="T121" i="1"/>
  <c r="U121" i="1" s="1"/>
  <c r="T39" i="1"/>
  <c r="U39" i="1" s="1"/>
  <c r="T105" i="1"/>
  <c r="U105" i="1" s="1"/>
  <c r="P94" i="1"/>
  <c r="T60" i="1"/>
  <c r="U60" i="1" s="1"/>
  <c r="T118" i="1"/>
  <c r="U118" i="1" s="1"/>
  <c r="P130" i="1"/>
  <c r="Q130" i="1" s="1"/>
  <c r="R130" i="1" s="1"/>
  <c r="T82" i="1"/>
  <c r="U82" i="1" s="1"/>
  <c r="T86" i="1"/>
  <c r="U86" i="1" s="1"/>
  <c r="O118" i="1"/>
  <c r="Q118" i="1" s="1"/>
  <c r="R118" i="1" s="1"/>
  <c r="O92" i="1"/>
  <c r="T113" i="1"/>
  <c r="U113" i="1" s="1"/>
  <c r="T41" i="1"/>
  <c r="U41" i="1" s="1"/>
  <c r="T49" i="1"/>
  <c r="U49" i="1" s="1"/>
  <c r="P100" i="1"/>
  <c r="Q100" i="1" s="1"/>
  <c r="R100" i="1" s="1"/>
  <c r="T136" i="1"/>
  <c r="U136" i="1" s="1"/>
  <c r="P85" i="1"/>
  <c r="O48" i="1"/>
  <c r="Q48" i="1" s="1"/>
  <c r="R48" i="1" s="1"/>
  <c r="T93" i="1"/>
  <c r="U93" i="1" s="1"/>
  <c r="O86" i="1"/>
  <c r="Q86" i="1" s="1"/>
  <c r="R86" i="1" s="1"/>
  <c r="T85" i="1"/>
  <c r="U85" i="1" s="1"/>
  <c r="T62" i="1"/>
  <c r="U62" i="1" s="1"/>
  <c r="O63" i="1"/>
  <c r="Q63" i="1" s="1"/>
  <c r="R63" i="1" s="1"/>
  <c r="P78" i="1"/>
  <c r="Q78" i="1" s="1"/>
  <c r="R78" i="1" s="1"/>
  <c r="T92" i="1"/>
  <c r="U92" i="1" s="1"/>
  <c r="T90" i="1"/>
  <c r="U90" i="1" s="1"/>
  <c r="P92" i="1"/>
  <c r="O107" i="1"/>
  <c r="Q107" i="1" s="1"/>
  <c r="R107" i="1" s="1"/>
  <c r="P106" i="1"/>
  <c r="Q106" i="1" s="1"/>
  <c r="R106" i="1" s="1"/>
  <c r="T48" i="1"/>
  <c r="U48" i="1" s="1"/>
  <c r="O90" i="1"/>
  <c r="Q90" i="1" s="1"/>
  <c r="R90" i="1" s="1"/>
  <c r="T78" i="1"/>
  <c r="U78" i="1" s="1"/>
  <c r="P43" i="1"/>
  <c r="T57" i="1"/>
  <c r="U57" i="1" s="1"/>
  <c r="T98" i="1"/>
  <c r="U98" i="1" s="1"/>
  <c r="O57" i="1"/>
  <c r="Q57" i="1" s="1"/>
  <c r="R57" i="1" s="1"/>
  <c r="T51" i="1"/>
  <c r="U51" i="1" s="1"/>
  <c r="O114" i="1"/>
  <c r="Q114" i="1" s="1"/>
  <c r="R114" i="1" s="1"/>
  <c r="P70" i="1"/>
  <c r="Q70" i="1" s="1"/>
  <c r="R70" i="1" s="1"/>
  <c r="P42" i="1"/>
  <c r="Q42" i="1" s="1"/>
  <c r="R42" i="1" s="1"/>
  <c r="O61" i="1"/>
  <c r="Q61" i="1" s="1"/>
  <c r="R61" i="1" s="1"/>
  <c r="T139" i="1"/>
  <c r="U139" i="1" s="1"/>
  <c r="O50" i="1"/>
  <c r="Q50" i="1" s="1"/>
  <c r="R50" i="1" s="1"/>
  <c r="O136" i="1"/>
  <c r="Q136" i="1" s="1"/>
  <c r="R136" i="1" s="1"/>
  <c r="P91" i="1"/>
  <c r="Q91" i="1" s="1"/>
  <c r="R91" i="1" s="1"/>
  <c r="O43" i="1"/>
  <c r="T43" i="1"/>
  <c r="U43" i="1" s="1"/>
  <c r="P62" i="1"/>
  <c r="Q62" i="1" s="1"/>
  <c r="R62" i="1" s="1"/>
  <c r="O139" i="1"/>
  <c r="Q139" i="1" s="1"/>
  <c r="R139" i="1" s="1"/>
  <c r="T80" i="1"/>
  <c r="U80" i="1" s="1"/>
  <c r="T70" i="1"/>
  <c r="U70" i="1" s="1"/>
  <c r="T50" i="1"/>
  <c r="U50" i="1" s="1"/>
  <c r="T91" i="1"/>
  <c r="U91" i="1" s="1"/>
  <c r="O93" i="1"/>
  <c r="Q93" i="1" s="1"/>
  <c r="R93" i="1" s="1"/>
  <c r="T114" i="1"/>
  <c r="U114" i="1" s="1"/>
  <c r="T130" i="1"/>
  <c r="U130" i="1" s="1"/>
  <c r="O51" i="1"/>
  <c r="Q51" i="1" s="1"/>
  <c r="R51" i="1" s="1"/>
  <c r="T100" i="1"/>
  <c r="U100" i="1" s="1"/>
  <c r="P98" i="1"/>
  <c r="Q98" i="1" s="1"/>
  <c r="R98" i="1" s="1"/>
  <c r="O123" i="1"/>
  <c r="Q123" i="1" s="1"/>
  <c r="R123" i="1" s="1"/>
  <c r="P68" i="1"/>
  <c r="Q68" i="1" s="1"/>
  <c r="R68" i="1" s="1"/>
  <c r="O53" i="1"/>
  <c r="Q53" i="1" s="1"/>
  <c r="R53" i="1" s="1"/>
  <c r="T123" i="1"/>
  <c r="U123" i="1" s="1"/>
  <c r="Q120" i="1"/>
  <c r="R120" i="1" s="1"/>
  <c r="T53" i="1"/>
  <c r="U53" i="1" s="1"/>
  <c r="P129" i="1"/>
  <c r="Q129" i="1" s="1"/>
  <c r="R129" i="1" s="1"/>
  <c r="T68" i="1"/>
  <c r="U68" i="1" s="1"/>
  <c r="T42" i="1"/>
  <c r="U42" i="1" s="1"/>
  <c r="T61" i="1"/>
  <c r="U61" i="1" s="1"/>
  <c r="O80" i="1"/>
  <c r="Q80" i="1" s="1"/>
  <c r="R80" i="1" s="1"/>
  <c r="T46" i="1"/>
  <c r="U46" i="1" s="1"/>
  <c r="T129" i="1"/>
  <c r="U129" i="1" s="1"/>
  <c r="T63" i="1"/>
  <c r="U63" i="1" s="1"/>
  <c r="P46" i="1"/>
  <c r="Q46" i="1" s="1"/>
  <c r="R46" i="1" s="1"/>
  <c r="Q45" i="1"/>
  <c r="R45" i="1" s="1"/>
  <c r="E24" i="1"/>
  <c r="Q127" i="1" l="1"/>
  <c r="R127" i="1" s="1"/>
  <c r="Q104" i="1"/>
  <c r="R104" i="1" s="1"/>
  <c r="Q128" i="1"/>
  <c r="R128" i="1" s="1"/>
  <c r="Q133" i="1"/>
  <c r="R133" i="1" s="1"/>
  <c r="Q115" i="1"/>
  <c r="R115" i="1" s="1"/>
  <c r="Q89" i="1"/>
  <c r="R89" i="1" s="1"/>
  <c r="Q85" i="1"/>
  <c r="R85" i="1" s="1"/>
  <c r="Q96" i="1"/>
  <c r="R96" i="1" s="1"/>
  <c r="Q94" i="1"/>
  <c r="R94" i="1" s="1"/>
  <c r="Q44" i="1"/>
  <c r="R44" i="1" s="1"/>
  <c r="Q126" i="1"/>
  <c r="R126" i="1" s="1"/>
  <c r="Q103" i="1"/>
  <c r="R103" i="1" s="1"/>
  <c r="Q92" i="1"/>
  <c r="R92" i="1" s="1"/>
  <c r="Q43" i="1"/>
  <c r="R43" i="1" s="1"/>
</calcChain>
</file>

<file path=xl/sharedStrings.xml><?xml version="1.0" encoding="utf-8"?>
<sst xmlns="http://schemas.openxmlformats.org/spreadsheetml/2006/main" count="69" uniqueCount="52">
  <si>
    <t>HN, 2011-05-16</t>
  </si>
  <si>
    <r>
      <rPr>
        <i/>
        <sz val="11"/>
        <color theme="1"/>
        <rFont val="Calibri"/>
        <family val="2"/>
        <scheme val="minor"/>
      </rPr>
      <t>a</t>
    </r>
    <r>
      <rPr>
        <vertAlign val="subscript"/>
        <sz val="11"/>
        <color theme="1"/>
        <rFont val="Calibri"/>
        <family val="2"/>
        <scheme val="minor"/>
      </rPr>
      <t>ydre</t>
    </r>
    <r>
      <rPr>
        <sz val="11"/>
        <color theme="1"/>
        <rFont val="Calibri"/>
        <family val="2"/>
        <scheme val="minor"/>
      </rPr>
      <t xml:space="preserve"> = </t>
    </r>
  </si>
  <si>
    <r>
      <rPr>
        <i/>
        <sz val="11"/>
        <color theme="1"/>
        <rFont val="Calibri"/>
        <family val="2"/>
        <scheme val="minor"/>
      </rPr>
      <t>a</t>
    </r>
    <r>
      <rPr>
        <vertAlign val="subscript"/>
        <sz val="11"/>
        <color theme="1"/>
        <rFont val="Calibri"/>
        <family val="2"/>
        <scheme val="minor"/>
      </rPr>
      <t>indre</t>
    </r>
    <r>
      <rPr>
        <sz val="11"/>
        <color theme="1"/>
        <rFont val="Calibri"/>
        <family val="2"/>
        <scheme val="minor"/>
      </rPr>
      <t xml:space="preserve"> = </t>
    </r>
  </si>
  <si>
    <r>
      <rPr>
        <i/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>indre</t>
    </r>
    <r>
      <rPr>
        <sz val="11"/>
        <color theme="1"/>
        <rFont val="Calibri"/>
        <family val="2"/>
        <scheme val="minor"/>
      </rPr>
      <t xml:space="preserve"> = </t>
    </r>
  </si>
  <si>
    <r>
      <rPr>
        <i/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>ydre</t>
    </r>
    <r>
      <rPr>
        <sz val="11"/>
        <color theme="1"/>
        <rFont val="Calibri"/>
        <family val="2"/>
        <scheme val="minor"/>
      </rPr>
      <t xml:space="preserve"> = </t>
    </r>
  </si>
  <si>
    <t>AE</t>
  </si>
  <si>
    <t>år</t>
  </si>
  <si>
    <r>
      <rPr>
        <sz val="11"/>
        <color theme="1"/>
        <rFont val="Symbol"/>
        <family val="1"/>
        <charset val="2"/>
      </rPr>
      <t>w</t>
    </r>
    <r>
      <rPr>
        <vertAlign val="subscript"/>
        <sz val="11"/>
        <color theme="1"/>
        <rFont val="Calibri"/>
        <family val="2"/>
        <scheme val="minor"/>
      </rPr>
      <t>indre</t>
    </r>
    <r>
      <rPr>
        <sz val="11"/>
        <color theme="1"/>
        <rFont val="Calibri"/>
        <family val="2"/>
        <scheme val="minor"/>
      </rPr>
      <t xml:space="preserve"> = </t>
    </r>
  </si>
  <si>
    <r>
      <rPr>
        <sz val="11"/>
        <color theme="1"/>
        <rFont val="Symbol"/>
        <family val="1"/>
        <charset val="2"/>
      </rPr>
      <t>w</t>
    </r>
    <r>
      <rPr>
        <vertAlign val="subscript"/>
        <sz val="11"/>
        <color theme="1"/>
        <rFont val="Calibri"/>
        <family val="2"/>
        <scheme val="minor"/>
      </rPr>
      <t>ydre</t>
    </r>
    <r>
      <rPr>
        <sz val="11"/>
        <color theme="1"/>
        <rFont val="Calibri"/>
        <family val="2"/>
        <scheme val="minor"/>
      </rPr>
      <t xml:space="preserve"> = </t>
    </r>
  </si>
  <si>
    <r>
      <rPr>
        <sz val="11"/>
        <color theme="1"/>
        <rFont val="Symbol"/>
        <family val="1"/>
        <charset val="2"/>
      </rPr>
      <t>w</t>
    </r>
    <r>
      <rPr>
        <vertAlign val="subscript"/>
        <sz val="11"/>
        <color theme="1"/>
        <rFont val="Calibri"/>
        <family val="2"/>
        <scheme val="minor"/>
      </rPr>
      <t>relativ</t>
    </r>
    <r>
      <rPr>
        <sz val="11"/>
        <color theme="1"/>
        <rFont val="Calibri"/>
        <family val="2"/>
        <scheme val="minor"/>
      </rPr>
      <t xml:space="preserve"> = </t>
    </r>
  </si>
  <si>
    <r>
      <rPr>
        <sz val="11"/>
        <color theme="1"/>
        <rFont val="Symbol"/>
        <family val="1"/>
        <charset val="2"/>
      </rPr>
      <t>°/</t>
    </r>
    <r>
      <rPr>
        <sz val="11"/>
        <color theme="1"/>
        <rFont val="Calibri"/>
        <family val="2"/>
        <scheme val="minor"/>
      </rPr>
      <t>år</t>
    </r>
  </si>
  <si>
    <t>Synodisk omløbstid</t>
  </si>
  <si>
    <r>
      <rPr>
        <i/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>synodisk</t>
    </r>
    <r>
      <rPr>
        <sz val="11"/>
        <color theme="1"/>
        <rFont val="Calibri"/>
        <family val="2"/>
        <scheme val="minor"/>
      </rPr>
      <t xml:space="preserve"> = </t>
    </r>
  </si>
  <si>
    <t>v</t>
  </si>
  <si>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1</t>
    </r>
  </si>
  <si>
    <r>
      <rPr>
        <i/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</si>
  <si>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r>
      <rPr>
        <i/>
        <sz val="11"/>
        <color theme="1"/>
        <rFont val="Calibri"/>
        <family val="2"/>
        <scheme val="minor"/>
      </rPr>
      <t>y</t>
    </r>
    <r>
      <rPr>
        <vertAlign val="subscript"/>
        <sz val="11"/>
        <color theme="1"/>
        <rFont val="Calibri"/>
        <family val="2"/>
        <scheme val="minor"/>
      </rPr>
      <t>1</t>
    </r>
  </si>
  <si>
    <r>
      <rPr>
        <i/>
        <sz val="11"/>
        <color theme="1"/>
        <rFont val="Calibri"/>
        <family val="2"/>
        <scheme val="minor"/>
      </rPr>
      <t>y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</si>
  <si>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r>
      <t>cos(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)</t>
    </r>
  </si>
  <si>
    <r>
      <t>sin(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)</t>
    </r>
  </si>
  <si>
    <t>Indre planet</t>
  </si>
  <si>
    <t>Ydre planet</t>
  </si>
  <si>
    <t>Vinkelhastigheder</t>
  </si>
  <si>
    <t>Cirkler</t>
  </si>
  <si>
    <t>Solen</t>
  </si>
  <si>
    <t>Sigtelinie</t>
  </si>
  <si>
    <t>Forlængelse</t>
  </si>
  <si>
    <t>Tidspunkt</t>
  </si>
  <si>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= </t>
    </r>
  </si>
  <si>
    <t>Stjerner</t>
  </si>
  <si>
    <t>xmax</t>
  </si>
  <si>
    <t>Relativ position</t>
  </si>
  <si>
    <t>l</t>
  </si>
  <si>
    <r>
      <t>tan(</t>
    </r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>)</t>
    </r>
  </si>
  <si>
    <t>b</t>
  </si>
  <si>
    <r>
      <t>cos(</t>
    </r>
    <r>
      <rPr>
        <sz val="11"/>
        <color theme="1"/>
        <rFont val="Symbol"/>
        <family val="1"/>
        <charset val="2"/>
      </rPr>
      <t>j</t>
    </r>
    <r>
      <rPr>
        <vertAlign val="subscript"/>
        <sz val="11"/>
        <color theme="1"/>
        <rFont val="Calibri"/>
        <family val="2"/>
        <scheme val="minor"/>
      </rPr>
      <t>stilstand</t>
    </r>
    <r>
      <rPr>
        <sz val="11"/>
        <color theme="1"/>
        <rFont val="Calibri"/>
        <family val="2"/>
        <scheme val="minor"/>
      </rPr>
      <t>)</t>
    </r>
  </si>
  <si>
    <r>
      <rPr>
        <sz val="11"/>
        <color theme="1"/>
        <rFont val="Symbol"/>
        <family val="1"/>
        <charset val="2"/>
      </rPr>
      <t>j</t>
    </r>
    <r>
      <rPr>
        <vertAlign val="subscript"/>
        <sz val="11"/>
        <color theme="1"/>
        <rFont val="Calibri"/>
        <family val="2"/>
        <scheme val="minor"/>
      </rPr>
      <t>stilstand</t>
    </r>
  </si>
  <si>
    <t>e</t>
  </si>
  <si>
    <r>
      <t>cos(</t>
    </r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>)</t>
    </r>
  </si>
  <si>
    <t>Ekliptikal længde og bredde</t>
  </si>
  <si>
    <t>t</t>
  </si>
  <si>
    <t>i</t>
  </si>
  <si>
    <t xml:space="preserve"> </t>
  </si>
  <si>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*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+ </t>
    </r>
    <r>
      <rPr>
        <i/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; </t>
    </r>
    <r>
      <rPr>
        <i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=</t>
    </r>
  </si>
  <si>
    <t>Gensidig stilstand</t>
  </si>
  <si>
    <t>HN, 2011-05-17</t>
  </si>
  <si>
    <r>
      <t xml:space="preserve">Forhold </t>
    </r>
    <r>
      <rPr>
        <b/>
        <i/>
        <sz val="11"/>
        <color theme="1"/>
        <rFont val="Symbol"/>
        <family val="1"/>
        <charset val="2"/>
      </rPr>
      <t>a</t>
    </r>
    <r>
      <rPr>
        <b/>
        <i/>
        <sz val="11"/>
        <color theme="1"/>
        <rFont val="Calibri"/>
        <family val="2"/>
        <scheme val="minor"/>
      </rPr>
      <t xml:space="preserve"> mellem en ydre og en indre planets baneradier</t>
    </r>
  </si>
  <si>
    <t>a</t>
  </si>
  <si>
    <r>
      <t>kvrod(</t>
    </r>
    <r>
      <rPr>
        <b/>
        <sz val="11"/>
        <color theme="1"/>
        <rFont val="Symbol"/>
        <family val="1"/>
        <charset val="2"/>
      </rPr>
      <t>a</t>
    </r>
    <r>
      <rPr>
        <b/>
        <sz val="11"/>
        <color theme="1"/>
        <rFont val="Calibri"/>
        <family val="2"/>
        <scheme val="minor"/>
      </rPr>
      <t>)</t>
    </r>
  </si>
  <si>
    <r>
      <t>cos(</t>
    </r>
    <r>
      <rPr>
        <b/>
        <i/>
        <sz val="11"/>
        <color theme="1"/>
        <rFont val="Calibri"/>
        <family val="2"/>
        <scheme val="minor"/>
      </rPr>
      <t>v</t>
    </r>
    <r>
      <rPr>
        <b/>
        <sz val="11"/>
        <color theme="1"/>
        <rFont val="Calibri"/>
        <family val="2"/>
        <scheme val="minor"/>
      </rPr>
      <t>)</t>
    </r>
  </si>
  <si>
    <t>Bredde simuleret med trediegradspolynomiet b = 25*t*(5*t^2-1)</t>
  </si>
  <si>
    <t>Retrograd bevægelse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</si>
</sst>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1" x14ac:knownFonts="1"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Symbol"/>
      <family val="1"/>
      <charset val="2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i/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164" fontId="4" fillId="0" borderId="0" xfId="0" applyNumberFormat="1" applyFont="1"/>
    <xf numFmtId="165" fontId="4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2" fontId="0" fillId="0" borderId="0" xfId="0" applyNumberFormat="1"/>
    <xf numFmtId="164" fontId="0" fillId="0" borderId="0" xfId="0" applyNumberFormat="1"/>
    <xf numFmtId="0" fontId="7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'Retrograd bevægelse'!$A$5</c:f>
              <c:strCache>
                <c:ptCount val="1"/>
                <c:pt idx="0">
                  <c:v>Indre planet</c:v>
                </c:pt>
              </c:strCache>
            </c:strRef>
          </c:tx>
          <c:marker>
            <c:symbol val="none"/>
          </c:marker>
          <c:xVal>
            <c:numRef>
              <c:f>'Retrograd bevægelse'!$D$38:$D$164</c:f>
              <c:numCache>
                <c:formatCode>0.0000</c:formatCode>
                <c:ptCount val="127"/>
                <c:pt idx="0">
                  <c:v>0.96700000000000008</c:v>
                </c:pt>
                <c:pt idx="1">
                  <c:v>0.96579150180193252</c:v>
                </c:pt>
                <c:pt idx="2">
                  <c:v>0.96216902782385105</c:v>
                </c:pt>
                <c:pt idx="3">
                  <c:v>0.95614163236415295</c:v>
                </c:pt>
                <c:pt idx="4">
                  <c:v>0.94772438077248078</c:v>
                </c:pt>
                <c:pt idx="5">
                  <c:v>0.93693831179419351</c:v>
                </c:pt>
                <c:pt idx="6">
                  <c:v>0.92381038498446111</c:v>
                </c:pt>
                <c:pt idx="7">
                  <c:v>0.90837341332341548</c:v>
                </c:pt>
                <c:pt idx="8">
                  <c:v>0.89066598120078999</c:v>
                </c:pt>
                <c:pt idx="9">
                  <c:v>0.87073234797503862</c:v>
                </c:pt>
                <c:pt idx="10">
                  <c:v>0.84862233734799053</c:v>
                </c:pt>
                <c:pt idx="11">
                  <c:v>0.82439121283154204</c:v>
                </c:pt>
                <c:pt idx="12">
                  <c:v>0.798099539617659</c:v>
                </c:pt>
                <c:pt idx="13">
                  <c:v>0.76981303319693706</c:v>
                </c:pt>
                <c:pt idx="14">
                  <c:v>0.73960239510410042</c:v>
                </c:pt>
                <c:pt idx="15">
                  <c:v>0.70754313620098486</c:v>
                </c:pt>
                <c:pt idx="16">
                  <c:v>0.673715387938709</c:v>
                </c:pt>
                <c:pt idx="17">
                  <c:v>0.63820370207077781</c:v>
                </c:pt>
                <c:pt idx="18">
                  <c:v>0.6010968393177325</c:v>
                </c:pt>
                <c:pt idx="19">
                  <c:v>0.56248754751157548</c:v>
                </c:pt>
                <c:pt idx="20">
                  <c:v>0.52247232977449121</c:v>
                </c:pt>
                <c:pt idx="21">
                  <c:v>0.48115120331130001</c:v>
                </c:pt>
                <c:pt idx="22">
                  <c:v>0.43862744941853332</c:v>
                </c:pt>
                <c:pt idx="23">
                  <c:v>0.39500735533498021</c:v>
                </c:pt>
                <c:pt idx="24">
                  <c:v>0.35039994857894341</c:v>
                </c:pt>
                <c:pt idx="25">
                  <c:v>0.30491672443622481</c:v>
                </c:pt>
                <c:pt idx="26">
                  <c:v>0.25867136727997597</c:v>
                </c:pt>
                <c:pt idx="27">
                  <c:v>0.21177946641897114</c:v>
                </c:pt>
                <c:pt idx="28">
                  <c:v>0.16435822718453311</c:v>
                </c:pt>
                <c:pt idx="29">
                  <c:v>0.11652617797824354</c:v>
                </c:pt>
                <c:pt idx="30">
                  <c:v>6.8402874012668716E-2</c:v>
                </c:pt>
                <c:pt idx="31">
                  <c:v>2.0108598485590379E-2</c:v>
                </c:pt>
                <c:pt idx="32">
                  <c:v>-2.8235938065346286E-2</c:v>
                </c:pt>
                <c:pt idx="33">
                  <c:v>-7.6509899476111656E-2</c:v>
                </c:pt>
                <c:pt idx="34">
                  <c:v>-0.12459262598377234</c:v>
                </c:pt>
                <c:pt idx="35">
                  <c:v>-0.17236393581305887</c:v>
                </c:pt>
                <c:pt idx="36">
                  <c:v>-0.21970442556821526</c:v>
                </c:pt>
                <c:pt idx="37">
                  <c:v>-0.26649576867930402</c:v>
                </c:pt>
                <c:pt idx="38">
                  <c:v>-0.31262101115700774</c:v>
                </c:pt>
                <c:pt idx="39">
                  <c:v>-0.35796486391669446</c:v>
                </c:pt>
                <c:pt idx="40">
                  <c:v>-0.40241399094108676</c:v>
                </c:pt>
                <c:pt idx="41">
                  <c:v>-0.44585729256128126</c:v>
                </c:pt>
                <c:pt idx="42">
                  <c:v>-0.48818618314806234</c:v>
                </c:pt>
                <c:pt idx="43">
                  <c:v>-0.52929486251942204</c:v>
                </c:pt>
                <c:pt idx="44">
                  <c:v>-0.56908058038591947</c:v>
                </c:pt>
                <c:pt idx="45">
                  <c:v>-0.60744389317288883</c:v>
                </c:pt>
                <c:pt idx="46">
                  <c:v>-0.64428891257758991</c:v>
                </c:pt>
                <c:pt idx="47">
                  <c:v>-0.67952354524002678</c:v>
                </c:pt>
                <c:pt idx="48">
                  <c:v>-0.71305972292838438</c:v>
                </c:pt>
                <c:pt idx="49">
                  <c:v>-0.74481362266374629</c:v>
                </c:pt>
                <c:pt idx="50">
                  <c:v>-0.77470587623388498</c:v>
                </c:pt>
                <c:pt idx="51">
                  <c:v>-0.80266176857245985</c:v>
                </c:pt>
                <c:pt idx="52">
                  <c:v>-0.82861142450777214</c:v>
                </c:pt>
                <c:pt idx="53">
                  <c:v>-0.85248998341430249</c:v>
                </c:pt>
                <c:pt idx="54">
                  <c:v>-0.87423776133049824</c:v>
                </c:pt>
                <c:pt idx="55">
                  <c:v>-0.89380040013759232</c:v>
                </c:pt>
                <c:pt idx="56">
                  <c:v>-0.91112900342659242</c:v>
                </c:pt>
                <c:pt idx="57">
                  <c:v>-0.92618025871383847</c:v>
                </c:pt>
                <c:pt idx="58">
                  <c:v>-0.9389165456996541</c:v>
                </c:pt>
                <c:pt idx="59">
                  <c:v>-0.94930603029950522</c:v>
                </c:pt>
                <c:pt idx="60">
                  <c:v>-0.95732274421263075</c:v>
                </c:pt>
                <c:pt idx="61">
                  <c:v>-0.96294664982927225</c:v>
                </c:pt>
                <c:pt idx="62">
                  <c:v>-0.9661636903142613</c:v>
                </c:pt>
                <c:pt idx="63">
                  <c:v>-0.96696582474178772</c:v>
                </c:pt>
                <c:pt idx="64">
                  <c:v>-0.96535104819352635</c:v>
                </c:pt>
                <c:pt idx="65">
                  <c:v>-0.96132339676988832</c:v>
                </c:pt>
                <c:pt idx="66">
                  <c:v>-0.95489293750187243</c:v>
                </c:pt>
                <c:pt idx="67">
                  <c:v>-0.94607574318873033</c:v>
                </c:pt>
                <c:pt idx="68">
                  <c:v>-0.93489385222433896</c:v>
                </c:pt>
                <c:pt idx="69">
                  <c:v>-0.92137521351269269</c:v>
                </c:pt>
                <c:pt idx="70">
                  <c:v>-0.90555361661020017</c:v>
                </c:pt>
                <c:pt idx="71">
                  <c:v>-0.88746860726938892</c:v>
                </c:pt>
                <c:pt idx="72">
                  <c:v>-0.86716538859512027</c:v>
                </c:pt>
                <c:pt idx="73">
                  <c:v>-0.84469470806036806</c:v>
                </c:pt>
                <c:pt idx="74">
                  <c:v>-0.82011273066396462</c:v>
                </c:pt>
                <c:pt idx="75">
                  <c:v>-0.79348089854735537</c:v>
                </c:pt>
                <c:pt idx="76">
                  <c:v>-0.76486577742124118</c:v>
                </c:pt>
                <c:pt idx="77">
                  <c:v>-0.73433889018597009</c:v>
                </c:pt>
                <c:pt idx="78">
                  <c:v>-0.7019765381615356</c:v>
                </c:pt>
                <c:pt idx="79">
                  <c:v>-0.66785961037401087</c:v>
                </c:pt>
                <c:pt idx="80">
                  <c:v>-0.63207338137511282</c:v>
                </c:pt>
                <c:pt idx="81">
                  <c:v>-0.59470729810023049</c:v>
                </c:pt>
                <c:pt idx="82">
                  <c:v>-0.55585475629767134</c:v>
                </c:pt>
                <c:pt idx="83">
                  <c:v>-0.51561286708792831</c:v>
                </c:pt>
                <c:pt idx="84">
                  <c:v>-0.47408221423645641</c:v>
                </c:pt>
                <c:pt idx="85">
                  <c:v>-0.43136660274663768</c:v>
                </c:pt>
                <c:pt idx="86">
                  <c:v>-0.38757279940133632</c:v>
                </c:pt>
                <c:pt idx="87">
                  <c:v>-0.34281026590154362</c:v>
                </c:pt>
                <c:pt idx="88">
                  <c:v>-0.29719088526913157</c:v>
                </c:pt>
                <c:pt idx="89">
                  <c:v>-0.25082868219756849</c:v>
                </c:pt>
                <c:pt idx="90">
                  <c:v>-0.20383953804956398</c:v>
                </c:pt>
                <c:pt idx="91">
                  <c:v>-0.15634090121401487</c:v>
                </c:pt>
                <c:pt idx="92">
                  <c:v>-0.10845149354619807</c:v>
                </c:pt>
                <c:pt idx="93">
                  <c:v>-6.0291013624960942E-2</c:v>
                </c:pt>
                <c:pt idx="94">
                  <c:v>-1.1979837568615172E-2</c:v>
                </c:pt>
                <c:pt idx="95">
                  <c:v>3.6361281842673329E-2</c:v>
                </c:pt>
                <c:pt idx="96">
                  <c:v>8.4611516985944671E-2</c:v>
                </c:pt>
                <c:pt idx="97">
                  <c:v>0.13265026740157737</c:v>
                </c:pt>
                <c:pt idx="98">
                  <c:v>0.18035746123163077</c:v>
                </c:pt>
                <c:pt idx="99">
                  <c:v>0.2276138553369543</c:v>
                </c:pt>
                <c:pt idx="100">
                  <c:v>0.27430133334293982</c:v>
                </c:pt>
                <c:pt idx="101">
                  <c:v>0.32030320086894082</c:v>
                </c:pt>
                <c:pt idx="102">
                  <c:v>0.36550447720345192</c:v>
                </c:pt>
                <c:pt idx="103">
                  <c:v>0.40979218269600709</c:v>
                </c:pt>
                <c:pt idx="104">
                  <c:v>0.45305562114746473</c:v>
                </c:pt>
                <c:pt idx="105">
                  <c:v>0.49518665649286003</c:v>
                </c:pt>
                <c:pt idx="106">
                  <c:v>0.53607998308524851</c:v>
                </c:pt>
                <c:pt idx="107">
                  <c:v>0.57563338890498217</c:v>
                </c:pt>
                <c:pt idx="108">
                  <c:v>0.61374801103652776</c:v>
                </c:pt>
                <c:pt idx="109">
                  <c:v>0.65032858277426664</c:v>
                </c:pt>
                <c:pt idx="110">
                  <c:v>0.68528367173964844</c:v>
                </c:pt>
                <c:pt idx="111">
                  <c:v>0.71852590841451847</c:v>
                </c:pt>
                <c:pt idx="112">
                  <c:v>0.74997220451941138</c:v>
                </c:pt>
                <c:pt idx="113">
                  <c:v>0.7795439606909802</c:v>
                </c:pt>
                <c:pt idx="114">
                  <c:v>0.80716726293946761</c:v>
                </c:pt>
                <c:pt idx="115">
                  <c:v>0.83277306739519075</c:v>
                </c:pt>
                <c:pt idx="116">
                  <c:v>0.85629737288225549</c:v>
                </c:pt>
                <c:pt idx="117">
                  <c:v>0.87768138088816561</c:v>
                </c:pt>
                <c:pt idx="118">
                  <c:v>0.89687164252948282</c:v>
                </c:pt>
                <c:pt idx="119">
                  <c:v>0.91382019214619814</c:v>
                </c:pt>
                <c:pt idx="120">
                  <c:v>0.92848466719090395</c:v>
                </c:pt>
                <c:pt idx="121">
                  <c:v>0.94082841411309992</c:v>
                </c:pt>
                <c:pt idx="122">
                  <c:v>0.95082057997397929</c:v>
                </c:pt>
                <c:pt idx="123">
                  <c:v>0.9584361895627096</c:v>
                </c:pt>
                <c:pt idx="124">
                  <c:v>0.96365620782145145</c:v>
                </c:pt>
                <c:pt idx="125">
                  <c:v>0.96646758742309102</c:v>
                </c:pt>
                <c:pt idx="126">
                  <c:v>0.96686330138276244</c:v>
                </c:pt>
              </c:numCache>
            </c:numRef>
          </c:xVal>
          <c:yVal>
            <c:numRef>
              <c:f>'Retrograd bevægelse'!$E$38:$E$164</c:f>
              <c:numCache>
                <c:formatCode>0.0000</c:formatCode>
                <c:ptCount val="127"/>
                <c:pt idx="0">
                  <c:v>0</c:v>
                </c:pt>
                <c:pt idx="1">
                  <c:v>4.8329856684745952E-2</c:v>
                </c:pt>
                <c:pt idx="2">
                  <c:v>9.6538913897482828E-2</c:v>
                </c:pt>
                <c:pt idx="3">
                  <c:v>0.14450667410197046</c:v>
                </c:pt>
                <c:pt idx="4">
                  <c:v>0.19211324287882423</c:v>
                </c:pt>
                <c:pt idx="5">
                  <c:v>0.2392396285991237</c:v>
                </c:pt>
                <c:pt idx="6">
                  <c:v>0.28576803984151539</c:v>
                </c:pt>
                <c:pt idx="7">
                  <c:v>0.33158217980942145</c:v>
                </c:pt>
                <c:pt idx="8">
                  <c:v>0.37656753701246509</c:v>
                </c:pt>
                <c:pt idx="9">
                  <c:v>0.42061167148555967</c:v>
                </c:pt>
                <c:pt idx="10">
                  <c:v>0.46360449583026436</c:v>
                </c:pt>
                <c:pt idx="11">
                  <c:v>0.50543855037594754</c:v>
                </c:pt>
                <c:pt idx="12">
                  <c:v>0.54600927177299929</c:v>
                </c:pt>
                <c:pt idx="13">
                  <c:v>0.58521525434675026</c:v>
                </c:pt>
                <c:pt idx="14">
                  <c:v>0.6229585035588473</c:v>
                </c:pt>
                <c:pt idx="15">
                  <c:v>0.65914468094256418</c:v>
                </c:pt>
                <c:pt idx="16">
                  <c:v>0.69368333989983855</c:v>
                </c:pt>
                <c:pt idx="17">
                  <c:v>0.72648815177066306</c:v>
                </c:pt>
                <c:pt idx="18">
                  <c:v>0.75747712160977654</c:v>
                </c:pt>
                <c:pt idx="19">
                  <c:v>0.78657279313132444</c:v>
                </c:pt>
                <c:pt idx="20">
                  <c:v>0.81370244230923594</c:v>
                </c:pt>
                <c:pt idx="21">
                  <c:v>0.83879825914941453</c:v>
                </c:pt>
                <c:pt idx="22">
                  <c:v>0.86179751717940811</c:v>
                </c:pt>
                <c:pt idx="23">
                  <c:v>0.88264273023192386</c:v>
                </c:pt>
                <c:pt idx="24">
                  <c:v>0.9012817961303079</c:v>
                </c:pt>
                <c:pt idx="25">
                  <c:v>0.91766812691685196</c:v>
                </c:pt>
                <c:pt idx="26">
                  <c:v>0.93176076529842566</c:v>
                </c:pt>
                <c:pt idx="27">
                  <c:v>0.94352448701837943</c:v>
                </c:pt>
                <c:pt idx="28">
                  <c:v>0.952929888898841</c:v>
                </c:pt>
                <c:pt idx="29">
                  <c:v>0.95995346233334811</c:v>
                </c:pt>
                <c:pt idx="30">
                  <c:v>0.96457765204612078</c:v>
                </c:pt>
                <c:pt idx="31">
                  <c:v>0.96679089997110834</c:v>
                </c:pt>
                <c:pt idx="32">
                  <c:v>0.96658767414113556</c:v>
                </c:pt>
                <c:pt idx="33">
                  <c:v>0.96396848251493961</c:v>
                </c:pt>
                <c:pt idx="34">
                  <c:v>0.95893987170753714</c:v>
                </c:pt>
                <c:pt idx="35">
                  <c:v>0.95151441062709707</c:v>
                </c:pt>
                <c:pt idx="36">
                  <c:v>0.94171065905921481</c:v>
                </c:pt>
                <c:pt idx="37">
                  <c:v>0.92955312127711509</c:v>
                </c:pt>
                <c:pt idx="38">
                  <c:v>0.91507218479372987</c:v>
                </c:pt>
                <c:pt idx="39">
                  <c:v>0.89830404440874168</c:v>
                </c:pt>
                <c:pt idx="40">
                  <c:v>0.87929061174043432</c:v>
                </c:pt>
                <c:pt idx="41">
                  <c:v>0.85807941046847414</c:v>
                </c:pt>
                <c:pt idx="42">
                  <c:v>0.83472345754946098</c:v>
                </c:pt>
                <c:pt idx="43">
                  <c:v>0.80928113070214736</c:v>
                </c:pt>
                <c:pt idx="44">
                  <c:v>0.78181602249354365</c:v>
                </c:pt>
                <c:pt idx="45">
                  <c:v>0.75239678139061983</c:v>
                </c:pt>
                <c:pt idx="46">
                  <c:v>0.72109694017488857</c:v>
                </c:pt>
                <c:pt idx="47">
                  <c:v>0.68799473214874651</c:v>
                </c:pt>
                <c:pt idx="48">
                  <c:v>0.65317289559296299</c:v>
                </c:pt>
                <c:pt idx="49">
                  <c:v>0.61671846696406507</c:v>
                </c:pt>
                <c:pt idx="50">
                  <c:v>0.57872256334852601</c:v>
                </c:pt>
                <c:pt idx="51">
                  <c:v>0.53928015471750024</c:v>
                </c:pt>
                <c:pt idx="52">
                  <c:v>0.49848982655135587</c:v>
                </c:pt>
                <c:pt idx="53">
                  <c:v>0.45645353342731654</c:v>
                </c:pt>
                <c:pt idx="54">
                  <c:v>0.41327634418611342</c:v>
                </c:pt>
                <c:pt idx="55">
                  <c:v>0.36906617931460478</c:v>
                </c:pt>
                <c:pt idx="56">
                  <c:v>0.32393354120076029</c:v>
                </c:pt>
                <c:pt idx="57">
                  <c:v>0.27799123793524044</c:v>
                </c:pt>
                <c:pt idx="58">
                  <c:v>0.23135410134992102</c:v>
                </c:pt>
                <c:pt idx="59">
                  <c:v>0.18413869999811316</c:v>
                </c:pt>
                <c:pt idx="60">
                  <c:v>0.1364630477938916</c:v>
                </c:pt>
                <c:pt idx="61">
                  <c:v>8.8446309038766768E-2</c:v>
                </c:pt>
                <c:pt idx="62">
                  <c:v>4.0208500572991905E-2</c:v>
                </c:pt>
                <c:pt idx="63">
                  <c:v>-8.1298082040327149E-3</c:v>
                </c:pt>
                <c:pt idx="64">
                  <c:v>-5.6447796694469948E-2</c:v>
                </c:pt>
                <c:pt idx="65">
                  <c:v>-0.10462469509061481</c:v>
                </c:pt>
                <c:pt idx="66">
                  <c:v>-0.15254008623652104</c:v>
                </c:pt>
                <c:pt idx="67">
                  <c:v>-0.2000742066081776</c:v>
                </c:pt>
                <c:pt idx="68">
                  <c:v>-0.24710824565994582</c:v>
                </c:pt>
                <c:pt idx="69">
                  <c:v>-0.29352464278905116</c:v>
                </c:pt>
                <c:pt idx="70">
                  <c:v>-0.33920738117586241</c:v>
                </c:pt>
                <c:pt idx="71">
                  <c:v>-0.38404227776552319</c:v>
                </c:pt>
                <c:pt idx="72">
                  <c:v>-0.42791726866612234</c:v>
                </c:pt>
                <c:pt idx="73">
                  <c:v>-0.47072268925006133</c:v>
                </c:pt>
                <c:pt idx="74">
                  <c:v>-0.51235154825851315</c:v>
                </c:pt>
                <c:pt idx="75">
                  <c:v>-0.55269979522384638</c:v>
                </c:pt>
                <c:pt idx="76">
                  <c:v>-0.59166658054160925</c:v>
                </c:pt>
                <c:pt idx="77">
                  <c:v>-0.62915450754201685</c:v>
                </c:pt>
                <c:pt idx="78">
                  <c:v>-0.66506987593090272</c:v>
                </c:pt>
                <c:pt idx="79">
                  <c:v>-0.6993229159916573</c:v>
                </c:pt>
                <c:pt idx="80">
                  <c:v>-0.73182801296276667</c:v>
                </c:pt>
                <c:pt idx="81">
                  <c:v>-0.76250392103013065</c:v>
                </c:pt>
                <c:pt idx="82">
                  <c:v>-0.79127396639928482</c:v>
                </c:pt>
                <c:pt idx="83">
                  <c:v>-0.81806623893995689</c:v>
                </c:pt>
                <c:pt idx="84">
                  <c:v>-0.8428137719239398</c:v>
                </c:pt>
                <c:pt idx="85">
                  <c:v>-0.86545470940704028</c:v>
                </c:pt>
                <c:pt idx="86">
                  <c:v>-0.88593246083672295</c:v>
                </c:pt>
                <c:pt idx="87">
                  <c:v>-0.9041958424990203</c:v>
                </c:pt>
                <c:pt idx="88">
                  <c:v>-0.92019920545116207</c:v>
                </c:pt>
                <c:pt idx="89">
                  <c:v>-0.93390254962015784</c:v>
                </c:pt>
                <c:pt idx="90">
                  <c:v>-0.94527162378214891</c:v>
                </c:pt>
                <c:pt idx="91">
                  <c:v>-0.95427801117262978</c:v>
                </c:pt>
                <c:pt idx="92">
                  <c:v>-0.96089920051356015</c:v>
                </c:pt>
                <c:pt idx="93">
                  <c:v>-0.96511864227983646</c:v>
                </c:pt>
                <c:pt idx="94">
                  <c:v>-0.96692579006448554</c:v>
                </c:pt>
                <c:pt idx="95">
                  <c:v>-0.96631612693919056</c:v>
                </c:pt>
                <c:pt idx="96">
                  <c:v>-0.96329117674425802</c:v>
                </c:pt>
                <c:pt idx="97">
                  <c:v>-0.95785850027981179</c:v>
                </c:pt>
                <c:pt idx="98">
                  <c:v>-0.95003167640772956</c:v>
                </c:pt>
                <c:pt idx="99">
                  <c:v>-0.93983026811156078</c:v>
                </c:pt>
                <c:pt idx="100">
                  <c:v>-0.92727977359925495</c:v>
                </c:pt>
                <c:pt idx="101">
                  <c:v>-0.91241156257092171</c:v>
                </c:pt>
                <c:pt idx="102">
                  <c:v>-0.89526279781091733</c:v>
                </c:pt>
                <c:pt idx="103">
                  <c:v>-0.87587634230023725</c:v>
                </c:pt>
                <c:pt idx="104">
                  <c:v>-0.85430065208138817</c:v>
                </c:pt>
                <c:pt idx="105">
                  <c:v>-0.83058965514351457</c:v>
                </c:pt>
                <c:pt idx="106">
                  <c:v>-0.80480261663051256</c:v>
                </c:pt>
                <c:pt idx="107">
                  <c:v>-0.77700399070903481</c:v>
                </c:pt>
                <c:pt idx="108">
                  <c:v>-0.74726325946663963</c:v>
                </c:pt>
                <c:pt idx="109">
                  <c:v>-0.7156547592427609</c:v>
                </c:pt>
                <c:pt idx="110">
                  <c:v>-0.68225749482656906</c:v>
                </c:pt>
                <c:pt idx="111">
                  <c:v>-0.64715494198614543</c:v>
                </c:pt>
                <c:pt idx="112">
                  <c:v>-0.61043483882253502</c:v>
                </c:pt>
                <c:pt idx="113">
                  <c:v>-0.57218896647018613</c:v>
                </c:pt>
                <c:pt idx="114">
                  <c:v>-0.53251291969191561</c:v>
                </c:pt>
                <c:pt idx="115">
                  <c:v>-0.49150586794178291</c:v>
                </c:pt>
                <c:pt idx="116">
                  <c:v>-0.44927030749310343</c:v>
                </c:pt>
                <c:pt idx="117">
                  <c:v>-0.40591180525114434</c:v>
                </c:pt>
                <c:pt idx="118">
                  <c:v>-0.36153873489083826</c:v>
                </c:pt>
                <c:pt idx="119">
                  <c:v>-0.31626200597903925</c:v>
                </c:pt>
                <c:pt idx="120">
                  <c:v>-0.27019478675836134</c:v>
                </c:pt>
                <c:pt idx="121">
                  <c:v>-0.22345222128551231</c:v>
                </c:pt>
                <c:pt idx="122">
                  <c:v>-0.17615114163111673</c:v>
                </c:pt>
                <c:pt idx="123">
                  <c:v>-0.12840977586038368</c:v>
                </c:pt>
                <c:pt idx="124">
                  <c:v>-8.0347452524519025E-2</c:v>
                </c:pt>
                <c:pt idx="125">
                  <c:v>-3.2084302401487443E-2</c:v>
                </c:pt>
                <c:pt idx="126">
                  <c:v>1.6259041768366175E-2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'Retrograd bevægelse'!$A$7</c:f>
              <c:strCache>
                <c:ptCount val="1"/>
                <c:pt idx="0">
                  <c:v>Ydre planet</c:v>
                </c:pt>
              </c:strCache>
            </c:strRef>
          </c:tx>
          <c:marker>
            <c:symbol val="none"/>
          </c:marker>
          <c:xVal>
            <c:numRef>
              <c:f>'Retrograd bevægelse'!$F$38:$F$164</c:f>
              <c:numCache>
                <c:formatCode>0.0000</c:formatCode>
                <c:ptCount val="127"/>
                <c:pt idx="0">
                  <c:v>1.5255999999999998</c:v>
                </c:pt>
                <c:pt idx="1">
                  <c:v>1.5236933972585605</c:v>
                </c:pt>
                <c:pt idx="2">
                  <c:v>1.517978354548156</c:v>
                </c:pt>
                <c:pt idx="3">
                  <c:v>1.5084691564992259</c:v>
                </c:pt>
                <c:pt idx="4">
                  <c:v>1.4951895711545982</c:v>
                </c:pt>
                <c:pt idx="5">
                  <c:v>1.4781727905617594</c:v>
                </c:pt>
                <c:pt idx="6">
                  <c:v>1.4574613478100242</c:v>
                </c:pt>
                <c:pt idx="7">
                  <c:v>1.433107010719961</c:v>
                </c:pt>
                <c:pt idx="8">
                  <c:v>1.4051706524508014</c:v>
                </c:pt>
                <c:pt idx="9">
                  <c:v>1.3737220993492436</c:v>
                </c:pt>
                <c:pt idx="10">
                  <c:v>1.3388399564199525</c:v>
                </c:pt>
                <c:pt idx="11">
                  <c:v>1.3006114108539817</c:v>
                </c:pt>
                <c:pt idx="12">
                  <c:v>1.2591320141062052</c:v>
                </c:pt>
                <c:pt idx="13">
                  <c:v>1.2145054430664395</c:v>
                </c:pt>
                <c:pt idx="14">
                  <c:v>1.1668432409212155</c:v>
                </c:pt>
                <c:pt idx="15">
                  <c:v>1.1162645383539009</c:v>
                </c:pt>
                <c:pt idx="16">
                  <c:v>1.0628957557800354</c:v>
                </c:pt>
                <c:pt idx="17">
                  <c:v>1.0068702873621287</c:v>
                </c:pt>
                <c:pt idx="18">
                  <c:v>0.94832816759372551</c:v>
                </c:pt>
                <c:pt idx="19">
                  <c:v>0.88741572128610069</c:v>
                </c:pt>
                <c:pt idx="20">
                  <c:v>0.82428519783243392</c:v>
                </c:pt>
                <c:pt idx="21">
                  <c:v>0.75909439066361861</c:v>
                </c:pt>
                <c:pt idx="22">
                  <c:v>0.69200624284686063</c:v>
                </c:pt>
                <c:pt idx="23">
                  <c:v>0.62318843981287042</c:v>
                </c:pt>
                <c:pt idx="24">
                  <c:v>0.55281299022961317</c:v>
                </c:pt>
                <c:pt idx="25">
                  <c:v>0.48105579607022186</c:v>
                </c:pt>
                <c:pt idx="26">
                  <c:v>0.40809621294967041</c:v>
                </c:pt>
                <c:pt idx="27">
                  <c:v>0.3341166018291441</c:v>
                </c:pt>
                <c:pt idx="28">
                  <c:v>0.2593018732086077</c:v>
                </c:pt>
                <c:pt idx="29">
                  <c:v>0.1838390249468545</c:v>
                </c:pt>
                <c:pt idx="30">
                  <c:v>0.10791667486424754</c:v>
                </c:pt>
                <c:pt idx="31">
                  <c:v>3.1724589296397807E-2</c:v>
                </c:pt>
                <c:pt idx="32">
                  <c:v>-4.4546791222846209E-2</c:v>
                </c:pt>
                <c:pt idx="33">
                  <c:v>-0.12070682796355317</c:v>
                </c:pt>
                <c:pt idx="34">
                  <c:v>-0.19656516049725237</c:v>
                </c:pt>
                <c:pt idx="35">
                  <c:v>-0.27193218249886508</c:v>
                </c:pt>
                <c:pt idx="36">
                  <c:v>-0.34661951566377364</c:v>
                </c:pt>
                <c:pt idx="37">
                  <c:v>-0.42044048055547689</c:v>
                </c:pt>
                <c:pt idx="38">
                  <c:v>-0.49321056320696066</c:v>
                </c:pt>
                <c:pt idx="39">
                  <c:v>-0.56474787630952317</c:v>
                </c:pt>
                <c:pt idx="40">
                  <c:v>-0.63487361383632035</c:v>
                </c:pt>
                <c:pt idx="41">
                  <c:v>-0.70341249796431293</c:v>
                </c:pt>
                <c:pt idx="42">
                  <c:v>-0.77019321717754263</c:v>
                </c:pt>
                <c:pt idx="43">
                  <c:v>-0.83504885445670129</c:v>
                </c:pt>
                <c:pt idx="44">
                  <c:v>-0.8978173044847555</c:v>
                </c:pt>
                <c:pt idx="45">
                  <c:v>-0.95834167882581067</c:v>
                </c:pt>
                <c:pt idx="46">
                  <c:v>-1.0164706980644995</c:v>
                </c:pt>
                <c:pt idx="47">
                  <c:v>-1.072059069925734</c:v>
                </c:pt>
                <c:pt idx="48">
                  <c:v>-1.124967852429724</c:v>
                </c:pt>
                <c:pt idx="49">
                  <c:v>-1.1750648011745721</c:v>
                </c:pt>
                <c:pt idx="50">
                  <c:v>-1.2222246998784019</c:v>
                </c:pt>
                <c:pt idx="51">
                  <c:v>-1.2663296733548546</c:v>
                </c:pt>
                <c:pt idx="52">
                  <c:v>-1.307269482139666</c:v>
                </c:pt>
                <c:pt idx="53">
                  <c:v>-1.3449417980319129</c:v>
                </c:pt>
                <c:pt idx="54">
                  <c:v>-1.3792524598612284</c:v>
                </c:pt>
                <c:pt idx="55">
                  <c:v>-1.4101157088416862</c:v>
                </c:pt>
                <c:pt idx="56">
                  <c:v>-1.4374544029241045</c:v>
                </c:pt>
                <c:pt idx="57">
                  <c:v>-1.4612002096109946</c:v>
                </c:pt>
                <c:pt idx="58">
                  <c:v>-1.4812937767522152</c:v>
                </c:pt>
                <c:pt idx="59">
                  <c:v>-1.4976848808944414</c:v>
                </c:pt>
                <c:pt idx="60">
                  <c:v>-1.5103325528136393</c:v>
                </c:pt>
                <c:pt idx="61">
                  <c:v>-1.5192051799167916</c:v>
                </c:pt>
                <c:pt idx="62">
                  <c:v>-1.524280585256915</c:v>
                </c:pt>
                <c:pt idx="63">
                  <c:v>-1.5255460829638792</c:v>
                </c:pt>
                <c:pt idx="64">
                  <c:v>-1.5229985099524752</c:v>
                </c:pt>
                <c:pt idx="65">
                  <c:v>-1.5166442338284811</c:v>
                </c:pt>
                <c:pt idx="66">
                  <c:v>-1.5064991369729641</c:v>
                </c:pt>
                <c:pt idx="67">
                  <c:v>-1.4925885768445986</c:v>
                </c:pt>
                <c:pt idx="68">
                  <c:v>-1.4749473225992258</c:v>
                </c:pt>
                <c:pt idx="69">
                  <c:v>-1.4536194681850712</c:v>
                </c:pt>
                <c:pt idx="70">
                  <c:v>-1.4286583221308387</c:v>
                </c:pt>
                <c:pt idx="71">
                  <c:v>-1.4001262743021505</c:v>
                </c:pt>
                <c:pt idx="72">
                  <c:v>-1.3680946399593745</c:v>
                </c:pt>
                <c:pt idx="73">
                  <c:v>-1.3326434815066155</c:v>
                </c:pt>
                <c:pt idx="74">
                  <c:v>-1.2938614083773983</c:v>
                </c:pt>
                <c:pt idx="75">
                  <c:v>-1.2518453555572338</c:v>
                </c:pt>
                <c:pt idx="76">
                  <c:v>-1.2067003412966342</c:v>
                </c:pt>
                <c:pt idx="77">
                  <c:v>-1.1585392046201819</c:v>
                </c:pt>
                <c:pt idx="78">
                  <c:v>-1.1074823232877338</c:v>
                </c:pt>
                <c:pt idx="79">
                  <c:v>-1.0536573129127103</c:v>
                </c:pt>
                <c:pt idx="80">
                  <c:v>-0.99719870798952626</c:v>
                </c:pt>
                <c:pt idx="81">
                  <c:v>-0.93824762562741626</c:v>
                </c:pt>
                <c:pt idx="82">
                  <c:v>-0.87695141283115541</c:v>
                </c:pt>
                <c:pt idx="83">
                  <c:v>-0.81346327821028253</c:v>
                </c:pt>
                <c:pt idx="84">
                  <c:v>-0.74794190903737101</c:v>
                </c:pt>
                <c:pt idx="85">
                  <c:v>-0.68055107461248221</c:v>
                </c:pt>
                <c:pt idx="86">
                  <c:v>-0.61145921692521044</c:v>
                </c:pt>
                <c:pt idx="87">
                  <c:v>-0.54083902963743002</c:v>
                </c:pt>
                <c:pt idx="88">
                  <c:v>-0.46886702643907652</c:v>
                </c:pt>
                <c:pt idx="89">
                  <c:v>-0.39572309985585352</c:v>
                </c:pt>
                <c:pt idx="90">
                  <c:v>-0.32159007161159747</c:v>
                </c:pt>
                <c:pt idx="91">
                  <c:v>-0.24665323566918412</c:v>
                </c:pt>
                <c:pt idx="92">
                  <c:v>-0.1710998950921197</c:v>
                </c:pt>
                <c:pt idx="93">
                  <c:v>-9.5118893884426459E-2</c:v>
                </c:pt>
                <c:pt idx="94">
                  <c:v>-1.8900144978985838E-2</c:v>
                </c:pt>
                <c:pt idx="95">
                  <c:v>5.7365844445897027E-2</c:v>
                </c:pt>
                <c:pt idx="96">
                  <c:v>0.1334884491352194</c:v>
                </c:pt>
                <c:pt idx="97">
                  <c:v>0.20927740222114416</c:v>
                </c:pt>
                <c:pt idx="98">
                  <c:v>0.28454327079108155</c:v>
                </c:pt>
                <c:pt idx="99">
                  <c:v>0.35909792937131069</c:v>
                </c:pt>
                <c:pt idx="100">
                  <c:v>0.43275503014269789</c:v>
                </c:pt>
                <c:pt idx="101">
                  <c:v>0.50533046871319143</c:v>
                </c:pt>
                <c:pt idx="102">
                  <c:v>0.57664284428292256</c:v>
                </c:pt>
                <c:pt idx="103">
                  <c:v>0.64651391305173556</c:v>
                </c:pt>
                <c:pt idx="104">
                  <c:v>0.71476903373585521</c:v>
                </c:pt>
                <c:pt idx="105">
                  <c:v>0.78123760408015208</c:v>
                </c:pt>
                <c:pt idx="106">
                  <c:v>0.84575348727492761</c:v>
                </c:pt>
                <c:pt idx="107">
                  <c:v>0.9081554272114174</c:v>
                </c:pt>
                <c:pt idx="108">
                  <c:v>0.96828745153808338</c:v>
                </c:pt>
                <c:pt idx="109">
                  <c:v>1.0259992615102596</c:v>
                </c:pt>
                <c:pt idx="110">
                  <c:v>1.0811466076587462</c:v>
                </c:pt>
                <c:pt idx="111">
                  <c:v>1.133591650338355</c:v>
                </c:pt>
                <c:pt idx="112">
                  <c:v>1.1832033042552368</c:v>
                </c:pt>
                <c:pt idx="113">
                  <c:v>1.2298575661118503</c:v>
                </c:pt>
                <c:pt idx="114">
                  <c:v>1.2734378245506219</c:v>
                </c:pt>
                <c:pt idx="115">
                  <c:v>1.313835151621616</c:v>
                </c:pt>
                <c:pt idx="116">
                  <c:v>1.350948575045676</c:v>
                </c:pt>
                <c:pt idx="117">
                  <c:v>1.3846853305925391</c:v>
                </c:pt>
                <c:pt idx="118">
                  <c:v>1.414961093943101</c:v>
                </c:pt>
                <c:pt idx="119">
                  <c:v>1.4417001914562975</c:v>
                </c:pt>
                <c:pt idx="120">
                  <c:v>1.4648357893137982</c:v>
                </c:pt>
                <c:pt idx="121">
                  <c:v>1.4843100605697466</c:v>
                </c:pt>
                <c:pt idx="122">
                  <c:v>1.5000743296880068</c:v>
                </c:pt>
                <c:pt idx="123">
                  <c:v>1.5120891942056562</c:v>
                </c:pt>
                <c:pt idx="124">
                  <c:v>1.5203246232186205</c:v>
                </c:pt>
                <c:pt idx="125">
                  <c:v>1.5247600324432962</c:v>
                </c:pt>
                <c:pt idx="126">
                  <c:v>1.525384335666538</c:v>
                </c:pt>
              </c:numCache>
            </c:numRef>
          </c:xVal>
          <c:yVal>
            <c:numRef>
              <c:f>'Retrograd bevægelse'!$G$38:$G$164</c:f>
              <c:numCache>
                <c:formatCode>0.0000</c:formatCode>
                <c:ptCount val="127"/>
                <c:pt idx="0">
                  <c:v>0</c:v>
                </c:pt>
                <c:pt idx="1">
                  <c:v>7.6248220639346859E-2</c:v>
                </c:pt>
                <c:pt idx="2">
                  <c:v>0.15230586043640101</c:v>
                </c:pt>
                <c:pt idx="3">
                  <c:v>0.22798281490172295</c:v>
                </c:pt>
                <c:pt idx="4">
                  <c:v>0.30308993106094534</c:v>
                </c:pt>
                <c:pt idx="5">
                  <c:v>0.37743948023870016</c:v>
                </c:pt>
                <c:pt idx="6">
                  <c:v>0.45084562728253957</c:v>
                </c:pt>
                <c:pt idx="7">
                  <c:v>0.52312489505403648</c:v>
                </c:pt>
                <c:pt idx="8">
                  <c:v>0.59409662302607713</c:v>
                </c:pt>
                <c:pt idx="9">
                  <c:v>0.66358341884009275</c:v>
                </c:pt>
                <c:pt idx="10">
                  <c:v>0.73141160169457198</c:v>
                </c:pt>
                <c:pt idx="11">
                  <c:v>0.79741163645661362</c:v>
                </c:pt>
                <c:pt idx="12">
                  <c:v>0.86141855741146589</c:v>
                </c:pt>
                <c:pt idx="13">
                  <c:v>0.92327238059090189</c:v>
                </c:pt>
                <c:pt idx="14">
                  <c:v>0.98281850364982126</c:v>
                </c:pt>
                <c:pt idx="15">
                  <c:v>1.0399080922915984</c:v>
                </c:pt>
                <c:pt idx="16">
                  <c:v>1.0943984522763119</c:v>
                </c:pt>
                <c:pt idx="17">
                  <c:v>1.1461533860820305</c:v>
                </c:pt>
                <c:pt idx="18">
                  <c:v>1.1950435333276885</c:v>
                </c:pt>
                <c:pt idx="19">
                  <c:v>1.2409466941066685</c:v>
                </c:pt>
                <c:pt idx="20">
                  <c:v>1.2837481344229267</c:v>
                </c:pt>
                <c:pt idx="21">
                  <c:v>1.3233408729662322</c:v>
                </c:pt>
                <c:pt idx="22">
                  <c:v>1.3596259485097257</c:v>
                </c:pt>
                <c:pt idx="23">
                  <c:v>1.3925126672614507</c:v>
                </c:pt>
                <c:pt idx="24">
                  <c:v>1.4219188295516003</c:v>
                </c:pt>
                <c:pt idx="25">
                  <c:v>1.4477709352888821</c:v>
                </c:pt>
                <c:pt idx="26">
                  <c:v>1.4700043676724694</c:v>
                </c:pt>
                <c:pt idx="27">
                  <c:v>1.4885635547003508</c:v>
                </c:pt>
                <c:pt idx="28">
                  <c:v>1.5034021080703945</c:v>
                </c:pt>
                <c:pt idx="29">
                  <c:v>1.5144829391269448</c:v>
                </c:pt>
                <c:pt idx="30">
                  <c:v>1.5217783515631453</c:v>
                </c:pt>
                <c:pt idx="31">
                  <c:v>1.5252701106472828</c:v>
                </c:pt>
                <c:pt idx="32">
                  <c:v>1.52494948880012</c:v>
                </c:pt>
                <c:pt idx="33">
                  <c:v>1.5208172874092984</c:v>
                </c:pt>
                <c:pt idx="34">
                  <c:v>1.5128838348262859</c:v>
                </c:pt>
                <c:pt idx="35">
                  <c:v>1.501168960550878</c:v>
                </c:pt>
                <c:pt idx="36">
                  <c:v>1.4857019456677745</c:v>
                </c:pt>
                <c:pt idx="37">
                  <c:v>1.4665214496591175</c:v>
                </c:pt>
                <c:pt idx="38">
                  <c:v>1.4436754137759193</c:v>
                </c:pt>
                <c:pt idx="39">
                  <c:v>1.4172209412099028</c:v>
                </c:pt>
                <c:pt idx="40">
                  <c:v>1.3872241543652599</c:v>
                </c:pt>
                <c:pt idx="41">
                  <c:v>1.3537600295870775</c:v>
                </c:pt>
                <c:pt idx="42">
                  <c:v>1.3169122097595216</c:v>
                </c:pt>
                <c:pt idx="43">
                  <c:v>1.2767727952421879</c:v>
                </c:pt>
                <c:pt idx="44">
                  <c:v>1.2334421136671665</c:v>
                </c:pt>
                <c:pt idx="45">
                  <c:v>1.1870284691722124</c:v>
                </c:pt>
                <c:pt idx="46">
                  <c:v>1.1376478716968044</c:v>
                </c:pt>
                <c:pt idx="47">
                  <c:v>1.0854237470177119</c:v>
                </c:pt>
                <c:pt idx="48">
                  <c:v>1.0304866282488359</c:v>
                </c:pt>
                <c:pt idx="49">
                  <c:v>0.97297382957639866</c:v>
                </c:pt>
                <c:pt idx="50">
                  <c:v>0.91302910304499607</c:v>
                </c:pt>
                <c:pt idx="51">
                  <c:v>0.85080227925234564</c:v>
                </c:pt>
                <c:pt idx="52">
                  <c:v>0.78644889285082564</c:v>
                </c:pt>
                <c:pt idx="53">
                  <c:v>0.72012979379184494</c:v>
                </c:pt>
                <c:pt idx="54">
                  <c:v>0.65201074528473069</c:v>
                </c:pt>
                <c:pt idx="55">
                  <c:v>0.58226200947503715</c:v>
                </c:pt>
                <c:pt idx="56">
                  <c:v>0.51105792187784882</c:v>
                </c:pt>
                <c:pt idx="57">
                  <c:v>0.43857645562978564</c:v>
                </c:pt>
                <c:pt idx="58">
                  <c:v>0.36499877664885155</c:v>
                </c:pt>
                <c:pt idx="59">
                  <c:v>0.29050879081398284</c:v>
                </c:pt>
                <c:pt idx="60">
                  <c:v>0.21529268429613341</c:v>
                </c:pt>
                <c:pt idx="61">
                  <c:v>0.13953845818980617</c:v>
                </c:pt>
                <c:pt idx="62">
                  <c:v>6.3435458608227968E-2</c:v>
                </c:pt>
                <c:pt idx="63">
                  <c:v>-1.2826096583321931E-2</c:v>
                </c:pt>
                <c:pt idx="64">
                  <c:v>-8.9055593213116166E-2</c:v>
                </c:pt>
                <c:pt idx="65">
                  <c:v>-0.16506249723913333</c:v>
                </c:pt>
                <c:pt idx="66">
                  <c:v>-0.24065683098493945</c:v>
                </c:pt>
                <c:pt idx="67">
                  <c:v>-0.31564964798493866</c:v>
                </c:pt>
                <c:pt idx="68">
                  <c:v>-0.38985350525213369</c:v>
                </c:pt>
                <c:pt idx="69">
                  <c:v>-0.46308293178797971</c:v>
                </c:pt>
                <c:pt idx="70">
                  <c:v>-0.53515489216328394</c:v>
                </c:pt>
                <c:pt idx="71">
                  <c:v>-0.60588924401146027</c:v>
                </c:pt>
                <c:pt idx="72">
                  <c:v>-0.67510918829062683</c:v>
                </c:pt>
                <c:pt idx="73">
                  <c:v>-0.74264171118913491</c:v>
                </c:pt>
                <c:pt idx="74">
                  <c:v>-0.80831801656999747</c:v>
                </c:pt>
                <c:pt idx="75">
                  <c:v>-0.8719739478733195</c:v>
                </c:pt>
                <c:pt idx="76">
                  <c:v>-0.93345039842221189</c:v>
                </c:pt>
                <c:pt idx="77">
                  <c:v>-0.99259370910661915</c:v>
                </c:pt>
                <c:pt idx="78">
                  <c:v>-1.0492560524510703</c:v>
                </c:pt>
                <c:pt idx="79">
                  <c:v>-1.1032958021063828</c:v>
                </c:pt>
                <c:pt idx="80">
                  <c:v>-1.1545778868417751</c:v>
                </c:pt>
                <c:pt idx="81">
                  <c:v>-1.202974128152603</c:v>
                </c:pt>
                <c:pt idx="82">
                  <c:v>-1.2483635606398642</c:v>
                </c:pt>
                <c:pt idx="83">
                  <c:v>-1.2906327343607011</c:v>
                </c:pt>
                <c:pt idx="84">
                  <c:v>-1.3296759983941699</c:v>
                </c:pt>
                <c:pt idx="85">
                  <c:v>-1.3653957649135269</c:v>
                </c:pt>
                <c:pt idx="86">
                  <c:v>-1.3977027531049682</c:v>
                </c:pt>
                <c:pt idx="87">
                  <c:v>-1.4265162123231698</c:v>
                </c:pt>
                <c:pt idx="88">
                  <c:v>-1.4517641239258454</c:v>
                </c:pt>
                <c:pt idx="89">
                  <c:v>-1.4733833812828465</c:v>
                </c:pt>
                <c:pt idx="90">
                  <c:v>-1.4913199475098717</c:v>
                </c:pt>
                <c:pt idx="91">
                  <c:v>-1.5055289905325375</c:v>
                </c:pt>
                <c:pt idx="92">
                  <c:v>-1.5159749951432131</c:v>
                </c:pt>
                <c:pt idx="93">
                  <c:v>-1.5226318517705464</c:v>
                </c:pt>
                <c:pt idx="94">
                  <c:v>-1.5254829217397921</c:v>
                </c:pt>
                <c:pt idx="95">
                  <c:v>-1.5245210788608365</c:v>
                </c:pt>
                <c:pt idx="96">
                  <c:v>-1.5197487272399584</c:v>
                </c:pt>
                <c:pt idx="97">
                  <c:v>-1.5111777952708176</c:v>
                </c:pt>
                <c:pt idx="98">
                  <c:v>-1.4988297058196816</c:v>
                </c:pt>
                <c:pt idx="99">
                  <c:v>-1.4827353226794178</c:v>
                </c:pt>
                <c:pt idx="100">
                  <c:v>-1.4629348734260839</c:v>
                </c:pt>
                <c:pt idx="101">
                  <c:v>-1.439477848870939</c:v>
                </c:pt>
                <c:pt idx="102">
                  <c:v>-1.4124228793591884</c:v>
                </c:pt>
                <c:pt idx="103">
                  <c:v>-1.3818375882246554</c:v>
                </c:pt>
                <c:pt idx="104">
                  <c:v>-1.3477984227666655</c:v>
                </c:pt>
                <c:pt idx="105">
                  <c:v>-1.3103904631716086</c:v>
                </c:pt>
                <c:pt idx="106">
                  <c:v>-1.2697072098567836</c:v>
                </c:pt>
                <c:pt idx="107">
                  <c:v>-1.2258503497680489</c:v>
                </c:pt>
                <c:pt idx="108">
                  <c:v>-1.1789295022154138</c:v>
                </c:pt>
                <c:pt idx="109">
                  <c:v>-1.1290619448818571</c:v>
                </c:pt>
                <c:pt idx="110">
                  <c:v>-1.0763723206901898</c:v>
                </c:pt>
                <c:pt idx="111">
                  <c:v>-1.0209923262606653</c:v>
                </c:pt>
                <c:pt idx="112">
                  <c:v>-0.96306038273801375</c:v>
                </c:pt>
                <c:pt idx="113">
                  <c:v>-0.90272128981066779</c:v>
                </c:pt>
                <c:pt idx="114">
                  <c:v>-0.84012586378695575</c:v>
                </c:pt>
                <c:pt idx="115">
                  <c:v>-0.77543056063286853</c:v>
                </c:pt>
                <c:pt idx="116">
                  <c:v>-0.70879708491362814</c:v>
                </c:pt>
                <c:pt idx="117">
                  <c:v>-0.6403919856164898</c:v>
                </c:pt>
                <c:pt idx="118">
                  <c:v>-0.57038623986500803</c:v>
                </c:pt>
                <c:pt idx="119">
                  <c:v>-0.49895482556527626</c:v>
                </c:pt>
                <c:pt idx="120">
                  <c:v>-0.42627628405228124</c:v>
                </c:pt>
                <c:pt idx="121">
                  <c:v>-0.35253227382955277</c:v>
                </c:pt>
                <c:pt idx="122">
                  <c:v>-0.27790711651750943</c:v>
                </c:pt>
                <c:pt idx="123">
                  <c:v>-0.2025873361453995</c:v>
                </c:pt>
                <c:pt idx="124">
                  <c:v>-0.12676119293837249</c:v>
                </c:pt>
                <c:pt idx="125">
                  <c:v>-5.0618212764952673E-2</c:v>
                </c:pt>
                <c:pt idx="126">
                  <c:v>2.5651286578923918E-2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'Retrograd bevægelse'!$C$21</c:f>
              <c:strCache>
                <c:ptCount val="1"/>
                <c:pt idx="0">
                  <c:v>Solen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9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'Retrograd bevægelse'!$D$21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'Retrograd bevægelse'!$E$21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'Retrograd bevægelse'!$A$5</c:f>
              <c:strCache>
                <c:ptCount val="1"/>
                <c:pt idx="0">
                  <c:v>Indre planet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00B0F0"/>
              </a:solidFill>
            </c:spPr>
          </c:marker>
          <c:xVal>
            <c:numRef>
              <c:f>'Retrograd bevægelse'!$D$23</c:f>
              <c:numCache>
                <c:formatCode>0.0000</c:formatCode>
                <c:ptCount val="1"/>
                <c:pt idx="0">
                  <c:v>0.73095450402112494</c:v>
                </c:pt>
              </c:numCache>
            </c:numRef>
          </c:xVal>
          <c:yVal>
            <c:numRef>
              <c:f>'Retrograd bevægelse'!$E$23</c:f>
              <c:numCache>
                <c:formatCode>0.0000</c:formatCode>
                <c:ptCount val="1"/>
                <c:pt idx="0">
                  <c:v>-0.63308333815638484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'Retrograd bevægelse'!$A$7</c:f>
              <c:strCache>
                <c:ptCount val="1"/>
                <c:pt idx="0">
                  <c:v>Ydre planet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</c:spPr>
          </c:marker>
          <c:xVal>
            <c:numRef>
              <c:f>'Retrograd bevægelse'!$F$23</c:f>
              <c:numCache>
                <c:formatCode>0.0000</c:formatCode>
                <c:ptCount val="1"/>
                <c:pt idx="0">
                  <c:v>1.427699720210964</c:v>
                </c:pt>
              </c:numCache>
            </c:numRef>
          </c:xVal>
          <c:yVal>
            <c:numRef>
              <c:f>'Retrograd bevægelse'!$G$23</c:f>
              <c:numCache>
                <c:formatCode>0.0000</c:formatCode>
                <c:ptCount val="1"/>
                <c:pt idx="0">
                  <c:v>-0.53770704747988429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'Retrograd bevægelse'!$C$24</c:f>
              <c:strCache>
                <c:ptCount val="1"/>
                <c:pt idx="0">
                  <c:v>Sigtelinie</c:v>
                </c:pt>
              </c:strCache>
            </c:strRef>
          </c:tx>
          <c:spPr>
            <a:ln w="12700">
              <a:solidFill>
                <a:schemeClr val="tx1"/>
              </a:solidFill>
              <a:tailEnd type="triangle" w="sm" len="med"/>
            </a:ln>
          </c:spPr>
          <c:marker>
            <c:symbol val="none"/>
          </c:marker>
          <c:xVal>
            <c:numRef>
              <c:f>'Retrograd bevægelse'!$D$23:$D$24</c:f>
              <c:numCache>
                <c:formatCode>0.0000</c:formatCode>
                <c:ptCount val="2"/>
                <c:pt idx="0">
                  <c:v>0.73095450402112494</c:v>
                </c:pt>
                <c:pt idx="1">
                  <c:v>4.7999999999999989</c:v>
                </c:pt>
              </c:numCache>
            </c:numRef>
          </c:xVal>
          <c:yVal>
            <c:numRef>
              <c:f>'Retrograd bevægelse'!$E$23:$E$24</c:f>
              <c:numCache>
                <c:formatCode>General</c:formatCode>
                <c:ptCount val="2"/>
                <c:pt idx="0" formatCode="0.0000">
                  <c:v>-0.63308333815638484</c:v>
                </c:pt>
                <c:pt idx="1">
                  <c:v>-7.6078486192470596E-2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'Retrograd bevægelse'!$C$27</c:f>
              <c:strCache>
                <c:ptCount val="1"/>
                <c:pt idx="0">
                  <c:v>Stjerner</c:v>
                </c:pt>
              </c:strCache>
            </c:strRef>
          </c:tx>
          <c:spPr>
            <a:ln w="104775" cmpd="sng">
              <a:gradFill flip="none" rotWithShape="1">
                <a:gsLst>
                  <a:gs pos="0">
                    <a:srgbClr val="A603AB"/>
                  </a:gs>
                  <a:gs pos="21001">
                    <a:srgbClr val="0819FB"/>
                  </a:gs>
                  <a:gs pos="35001">
                    <a:srgbClr val="1A8D48"/>
                  </a:gs>
                  <a:gs pos="52000">
                    <a:srgbClr val="FFFF00"/>
                  </a:gs>
                  <a:gs pos="73000">
                    <a:srgbClr val="EE3F17"/>
                  </a:gs>
                  <a:gs pos="88000">
                    <a:srgbClr val="E81766"/>
                  </a:gs>
                  <a:gs pos="100000">
                    <a:srgbClr val="A603AB"/>
                  </a:gs>
                </a:gsLst>
                <a:lin ang="0" scaled="1"/>
                <a:tileRect/>
              </a:gradFill>
            </a:ln>
          </c:spPr>
          <c:marker>
            <c:symbol val="none"/>
          </c:marker>
          <c:xVal>
            <c:numRef>
              <c:f>'Retrograd bevægelse'!$D$27:$D$28</c:f>
              <c:numCache>
                <c:formatCode>General</c:formatCode>
                <c:ptCount val="2"/>
                <c:pt idx="0">
                  <c:v>4.9000000000000004</c:v>
                </c:pt>
                <c:pt idx="1">
                  <c:v>4.9000000000000004</c:v>
                </c:pt>
              </c:numCache>
            </c:numRef>
          </c:xVal>
          <c:yVal>
            <c:numRef>
              <c:f>'Retrograd bevægelse'!$E$27:$E$28</c:f>
              <c:numCache>
                <c:formatCode>General</c:formatCode>
                <c:ptCount val="2"/>
                <c:pt idx="0">
                  <c:v>-2</c:v>
                </c:pt>
                <c:pt idx="1">
                  <c:v>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474688"/>
        <c:axId val="147476480"/>
      </c:scatterChart>
      <c:valAx>
        <c:axId val="147474688"/>
        <c:scaling>
          <c:orientation val="minMax"/>
          <c:max val="5"/>
          <c:min val="-2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crossAx val="147476480"/>
        <c:crossesAt val="-100"/>
        <c:crossBetween val="midCat"/>
      </c:valAx>
      <c:valAx>
        <c:axId val="147476480"/>
        <c:scaling>
          <c:orientation val="minMax"/>
          <c:max val="2"/>
          <c:min val="-2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47474688"/>
        <c:crossesAt val="-50"/>
        <c:crossBetween val="midCat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'Retrograd bevægelse'!$F$22</c:f>
              <c:strCache>
                <c:ptCount val="1"/>
                <c:pt idx="0">
                  <c:v>Ydre planet</c:v>
                </c:pt>
              </c:strCache>
            </c:strRef>
          </c:tx>
          <c:spPr>
            <a:ln>
              <a:noFill/>
            </a:ln>
          </c:spPr>
          <c:marker>
            <c:symbol val="star"/>
            <c:size val="8"/>
            <c:spPr>
              <a:ln>
                <a:solidFill>
                  <a:srgbClr val="FF0000"/>
                </a:solidFill>
              </a:ln>
            </c:spPr>
          </c:marker>
          <c:xVal>
            <c:numRef>
              <c:f>'Retrograd bevægelse'!$J$23</c:f>
              <c:numCache>
                <c:formatCode>General</c:formatCode>
                <c:ptCount val="1"/>
                <c:pt idx="0">
                  <c:v>7.7946779900792436</c:v>
                </c:pt>
              </c:numCache>
            </c:numRef>
          </c:xVal>
          <c:yVal>
            <c:numRef>
              <c:f>'Retrograd bevægelse'!$K$23</c:f>
              <c:numCache>
                <c:formatCode>General</c:formatCode>
                <c:ptCount val="1"/>
                <c:pt idx="0">
                  <c:v>2.5430196525464028</c:v>
                </c:pt>
              </c:numCache>
            </c:numRef>
          </c:yVal>
          <c:smooth val="1"/>
        </c:ser>
        <c:ser>
          <c:idx val="1"/>
          <c:order val="1"/>
          <c:tx>
            <c:v>Bane på himlen</c:v>
          </c:tx>
          <c:spPr>
            <a:ln w="1905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'Retrograd bevægelse'!$R$39:$R$139</c:f>
              <c:numCache>
                <c:formatCode>General</c:formatCode>
                <c:ptCount val="101"/>
                <c:pt idx="0">
                  <c:v>-35.675416497795609</c:v>
                </c:pt>
                <c:pt idx="1">
                  <c:v>-33.943732728598938</c:v>
                </c:pt>
                <c:pt idx="2">
                  <c:v>-32.225602630862952</c:v>
                </c:pt>
                <c:pt idx="3">
                  <c:v>-30.521757781001089</c:v>
                </c:pt>
                <c:pt idx="4">
                  <c:v>-28.832978783765885</c:v>
                </c:pt>
                <c:pt idx="5">
                  <c:v>-27.160099156612119</c:v>
                </c:pt>
                <c:pt idx="6">
                  <c:v>-25.504009544526173</c:v>
                </c:pt>
                <c:pt idx="7">
                  <c:v>-23.865662291366217</c:v>
                </c:pt>
                <c:pt idx="8">
                  <c:v>-22.246076394594031</c:v>
                </c:pt>
                <c:pt idx="9">
                  <c:v>-20.646342870681085</c:v>
                </c:pt>
                <c:pt idx="10">
                  <c:v>-19.067630558243568</c:v>
                </c:pt>
                <c:pt idx="11">
                  <c:v>-17.511192384849537</c:v>
                </c:pt>
                <c:pt idx="12">
                  <c:v>-15.978372121115282</c:v>
                </c:pt>
                <c:pt idx="13">
                  <c:v>-14.470611641734228</c:v>
                </c:pt>
                <c:pt idx="14">
                  <c:v>-12.989458706903084</c:v>
                </c:pt>
                <c:pt idx="15">
                  <c:v>-11.536575268512449</c:v>
                </c:pt>
                <c:pt idx="16">
                  <c:v>-10.113746292535303</c:v>
                </c:pt>
                <c:pt idx="17">
                  <c:v>-8.7228890711180309</c:v>
                </c:pt>
                <c:pt idx="18">
                  <c:v>-7.36606297349174</c:v>
                </c:pt>
                <c:pt idx="19">
                  <c:v>-6.0454795521464399</c:v>
                </c:pt>
                <c:pt idx="20">
                  <c:v>-4.7635128774813946</c:v>
                </c:pt>
                <c:pt idx="21">
                  <c:v>-3.5227099175864067</c:v>
                </c:pt>
                <c:pt idx="22">
                  <c:v>-2.3258007065731472</c:v>
                </c:pt>
                <c:pt idx="23">
                  <c:v>-1.1757079509927908</c:v>
                </c:pt>
                <c:pt idx="24">
                  <c:v>-7.5555604765234471E-2</c:v>
                </c:pt>
                <c:pt idx="25">
                  <c:v>0.97132420641347406</c:v>
                </c:pt>
                <c:pt idx="26">
                  <c:v>1.9613867154436111</c:v>
                </c:pt>
                <c:pt idx="27">
                  <c:v>2.8908735294980765</c:v>
                </c:pt>
                <c:pt idx="28">
                  <c:v>3.7558164331587833</c:v>
                </c:pt>
                <c:pt idx="29">
                  <c:v>4.5520476002468655</c:v>
                </c:pt>
                <c:pt idx="30">
                  <c:v>5.275218199929367</c:v>
                </c:pt>
                <c:pt idx="31">
                  <c:v>5.9208277829467422</c:v>
                </c:pt>
                <c:pt idx="32">
                  <c:v>6.4842672493600944</c:v>
                </c:pt>
                <c:pt idx="33">
                  <c:v>6.9608785928506025</c:v>
                </c:pt>
                <c:pt idx="34">
                  <c:v>7.3460349280300461</c:v>
                </c:pt>
                <c:pt idx="35">
                  <c:v>7.6352444461231581</c:v>
                </c:pt>
                <c:pt idx="36">
                  <c:v>7.8242817844161587</c:v>
                </c:pt>
                <c:pt idx="37">
                  <c:v>7.9093496714764129</c:v>
                </c:pt>
                <c:pt idx="38">
                  <c:v>7.8872724266399192</c:v>
                </c:pt>
                <c:pt idx="39">
                  <c:v>7.7557207403970478</c:v>
                </c:pt>
                <c:pt idx="40">
                  <c:v>7.5134639645564167</c:v>
                </c:pt>
                <c:pt idx="41">
                  <c:v>7.1606418201732414</c:v>
                </c:pt>
                <c:pt idx="42">
                  <c:v>6.6990421065234544</c:v>
                </c:pt>
                <c:pt idx="43">
                  <c:v>6.1323650913460144</c:v>
                </c:pt>
                <c:pt idx="44">
                  <c:v>5.4664496021841762</c:v>
                </c:pt>
                <c:pt idx="45">
                  <c:v>4.7094316517344978</c:v>
                </c:pt>
                <c:pt idx="46">
                  <c:v>3.8718052299039165</c:v>
                </c:pt>
                <c:pt idx="47">
                  <c:v>2.9663581603312408</c:v>
                </c:pt>
                <c:pt idx="48">
                  <c:v>2.007964601421977</c:v>
                </c:pt>
                <c:pt idx="49">
                  <c:v>1.0132297495795959</c:v>
                </c:pt>
                <c:pt idx="50">
                  <c:v>0</c:v>
                </c:pt>
                <c:pt idx="51">
                  <c:v>-1.0132297495795959</c:v>
                </c:pt>
                <c:pt idx="52">
                  <c:v>-2.007964601421977</c:v>
                </c:pt>
                <c:pt idx="53">
                  <c:v>-2.9663581603312341</c:v>
                </c:pt>
                <c:pt idx="54">
                  <c:v>-3.8718052299039143</c:v>
                </c:pt>
                <c:pt idx="55">
                  <c:v>-4.7094316517344854</c:v>
                </c:pt>
                <c:pt idx="56">
                  <c:v>-5.4664496021841744</c:v>
                </c:pt>
                <c:pt idx="57">
                  <c:v>-6.1323650913460144</c:v>
                </c:pt>
                <c:pt idx="58">
                  <c:v>-6.6990421065234544</c:v>
                </c:pt>
                <c:pt idx="59">
                  <c:v>-7.1606418201732414</c:v>
                </c:pt>
                <c:pt idx="60">
                  <c:v>-7.5134639645564141</c:v>
                </c:pt>
                <c:pt idx="61">
                  <c:v>-7.7557207403970434</c:v>
                </c:pt>
                <c:pt idx="62">
                  <c:v>-7.8872724266399112</c:v>
                </c:pt>
                <c:pt idx="63">
                  <c:v>-7.9093496714764226</c:v>
                </c:pt>
                <c:pt idx="64">
                  <c:v>-7.8242817844161587</c:v>
                </c:pt>
                <c:pt idx="65">
                  <c:v>-7.6352444461231581</c:v>
                </c:pt>
                <c:pt idx="66">
                  <c:v>-7.3460349280300461</c:v>
                </c:pt>
                <c:pt idx="67">
                  <c:v>-6.9608785928506025</c:v>
                </c:pt>
                <c:pt idx="68">
                  <c:v>-6.4842672493600944</c:v>
                </c:pt>
                <c:pt idx="69">
                  <c:v>-5.9208277829467422</c:v>
                </c:pt>
                <c:pt idx="70">
                  <c:v>-5.275218199929367</c:v>
                </c:pt>
                <c:pt idx="71">
                  <c:v>-4.5520476002468717</c:v>
                </c:pt>
                <c:pt idx="72">
                  <c:v>-3.7558164331587833</c:v>
                </c:pt>
                <c:pt idx="73">
                  <c:v>-2.8908735294980916</c:v>
                </c:pt>
                <c:pt idx="74">
                  <c:v>-1.9613867154436186</c:v>
                </c:pt>
                <c:pt idx="75">
                  <c:v>-0.97132420641348083</c:v>
                </c:pt>
                <c:pt idx="76">
                  <c:v>7.5555604765241161E-2</c:v>
                </c:pt>
                <c:pt idx="77">
                  <c:v>1.175707950992791</c:v>
                </c:pt>
                <c:pt idx="78">
                  <c:v>2.3258007065731356</c:v>
                </c:pt>
                <c:pt idx="79">
                  <c:v>3.5227099175864067</c:v>
                </c:pt>
                <c:pt idx="80">
                  <c:v>4.763512877481384</c:v>
                </c:pt>
                <c:pt idx="81">
                  <c:v>6.0454795521464399</c:v>
                </c:pt>
                <c:pt idx="82">
                  <c:v>7.36606297349174</c:v>
                </c:pt>
                <c:pt idx="83">
                  <c:v>8.7228890711180309</c:v>
                </c:pt>
                <c:pt idx="84">
                  <c:v>10.113746292535303</c:v>
                </c:pt>
                <c:pt idx="85">
                  <c:v>11.536575268512449</c:v>
                </c:pt>
                <c:pt idx="86">
                  <c:v>12.989458706903084</c:v>
                </c:pt>
                <c:pt idx="87">
                  <c:v>14.470611641734228</c:v>
                </c:pt>
                <c:pt idx="88">
                  <c:v>15.978372121115257</c:v>
                </c:pt>
                <c:pt idx="89">
                  <c:v>17.511192384849508</c:v>
                </c:pt>
                <c:pt idx="90">
                  <c:v>19.067630558243554</c:v>
                </c:pt>
                <c:pt idx="91">
                  <c:v>20.646342870681078</c:v>
                </c:pt>
                <c:pt idx="92">
                  <c:v>22.246076394594024</c:v>
                </c:pt>
                <c:pt idx="93">
                  <c:v>23.865662291366199</c:v>
                </c:pt>
                <c:pt idx="94">
                  <c:v>25.504009544526163</c:v>
                </c:pt>
                <c:pt idx="95">
                  <c:v>27.160099156612116</c:v>
                </c:pt>
                <c:pt idx="96">
                  <c:v>28.832978783765885</c:v>
                </c:pt>
                <c:pt idx="97">
                  <c:v>30.521757781001089</c:v>
                </c:pt>
                <c:pt idx="98">
                  <c:v>32.225602630862952</c:v>
                </c:pt>
                <c:pt idx="99">
                  <c:v>33.943732728598938</c:v>
                </c:pt>
                <c:pt idx="100">
                  <c:v>35.675416497795609</c:v>
                </c:pt>
              </c:numCache>
            </c:numRef>
          </c:xVal>
          <c:yVal>
            <c:numRef>
              <c:f>'Retrograd bevægelse'!$S$40:$S$139</c:f>
              <c:numCache>
                <c:formatCode>0.000</c:formatCode>
                <c:ptCount val="100"/>
                <c:pt idx="0">
                  <c:v>2.8447059376665562</c:v>
                </c:pt>
                <c:pt idx="1">
                  <c:v>3.0428701552443944</c:v>
                </c:pt>
                <c:pt idx="2">
                  <c:v>3.2251857476183856</c:v>
                </c:pt>
                <c:pt idx="3">
                  <c:v>3.3919828944802761</c:v>
                </c:pt>
                <c:pt idx="4">
                  <c:v>3.543591775521814</c:v>
                </c:pt>
                <c:pt idx="5">
                  <c:v>3.6803425704347452</c:v>
                </c:pt>
                <c:pt idx="6">
                  <c:v>3.8025654589108173</c:v>
                </c:pt>
                <c:pt idx="7">
                  <c:v>3.9105906206417766</c:v>
                </c:pt>
                <c:pt idx="8">
                  <c:v>4.0047482353193704</c:v>
                </c:pt>
                <c:pt idx="9">
                  <c:v>4.0853684826353449</c:v>
                </c:pt>
                <c:pt idx="10">
                  <c:v>4.1527815422814465</c:v>
                </c:pt>
                <c:pt idx="11">
                  <c:v>4.2073175939494236</c:v>
                </c:pt>
                <c:pt idx="12">
                  <c:v>4.2493068173310222</c:v>
                </c:pt>
                <c:pt idx="13">
                  <c:v>4.2790793921179873</c:v>
                </c:pt>
                <c:pt idx="14">
                  <c:v>4.2969654980020673</c:v>
                </c:pt>
                <c:pt idx="15">
                  <c:v>4.3032953146750117</c:v>
                </c:pt>
                <c:pt idx="16">
                  <c:v>4.2983990218285619</c:v>
                </c:pt>
                <c:pt idx="17">
                  <c:v>4.2826067991544692</c:v>
                </c:pt>
                <c:pt idx="18">
                  <c:v>4.2562488263444775</c:v>
                </c:pt>
                <c:pt idx="19">
                  <c:v>4.2196552830903356</c:v>
                </c:pt>
                <c:pt idx="20">
                  <c:v>4.1731563490837891</c:v>
                </c:pt>
                <c:pt idx="21">
                  <c:v>4.1170822040165849</c:v>
                </c:pt>
                <c:pt idx="22">
                  <c:v>4.0517630275804706</c:v>
                </c:pt>
                <c:pt idx="23">
                  <c:v>3.9775289994671916</c:v>
                </c:pt>
                <c:pt idx="24">
                  <c:v>3.8947102993684957</c:v>
                </c:pt>
                <c:pt idx="25">
                  <c:v>3.8036371069761303</c:v>
                </c:pt>
                <c:pt idx="26">
                  <c:v>3.7046396019818415</c:v>
                </c:pt>
                <c:pt idx="27">
                  <c:v>3.5980479640773759</c:v>
                </c:pt>
                <c:pt idx="28">
                  <c:v>3.4841923729544808</c:v>
                </c:pt>
                <c:pt idx="29">
                  <c:v>3.3634030083049034</c:v>
                </c:pt>
                <c:pt idx="30">
                  <c:v>3.2360100498203885</c:v>
                </c:pt>
                <c:pt idx="31">
                  <c:v>3.1023436771926849</c:v>
                </c:pt>
                <c:pt idx="32">
                  <c:v>2.9627340701135383</c:v>
                </c:pt>
                <c:pt idx="33">
                  <c:v>2.8175114082746959</c:v>
                </c:pt>
                <c:pt idx="34">
                  <c:v>2.667005871367905</c:v>
                </c:pt>
                <c:pt idx="35">
                  <c:v>2.5115476390849119</c:v>
                </c:pt>
                <c:pt idx="36">
                  <c:v>2.3514668911174645</c:v>
                </c:pt>
                <c:pt idx="37">
                  <c:v>2.1870938071573076</c:v>
                </c:pt>
                <c:pt idx="38">
                  <c:v>2.0187585668961887</c:v>
                </c:pt>
                <c:pt idx="39">
                  <c:v>1.8467913500258555</c:v>
                </c:pt>
                <c:pt idx="40">
                  <c:v>1.6715223362380538</c:v>
                </c:pt>
                <c:pt idx="41">
                  <c:v>1.4932817052245309</c:v>
                </c:pt>
                <c:pt idx="42">
                  <c:v>1.3123996366770332</c:v>
                </c:pt>
                <c:pt idx="43">
                  <c:v>1.1292063102873098</c:v>
                </c:pt>
                <c:pt idx="44">
                  <c:v>0.94403190574710383</c:v>
                </c:pt>
                <c:pt idx="45">
                  <c:v>0.75720660274816398</c:v>
                </c:pt>
                <c:pt idx="46">
                  <c:v>0.56906058098223677</c:v>
                </c:pt>
                <c:pt idx="47">
                  <c:v>0.37992402014106919</c:v>
                </c:pt>
                <c:pt idx="48">
                  <c:v>0.190127099916408</c:v>
                </c:pt>
                <c:pt idx="49">
                  <c:v>0</c:v>
                </c:pt>
                <c:pt idx="50">
                  <c:v>-0.190127099916408</c:v>
                </c:pt>
                <c:pt idx="51">
                  <c:v>-0.37992402014106919</c:v>
                </c:pt>
                <c:pt idx="52">
                  <c:v>-0.56906058098223533</c:v>
                </c:pt>
                <c:pt idx="53">
                  <c:v>-0.75720660274816265</c:v>
                </c:pt>
                <c:pt idx="54">
                  <c:v>-0.94403190574710238</c:v>
                </c:pt>
                <c:pt idx="55">
                  <c:v>-1.1292063102873084</c:v>
                </c:pt>
                <c:pt idx="56">
                  <c:v>-1.3123996366770332</c:v>
                </c:pt>
                <c:pt idx="57">
                  <c:v>-1.4932817052245309</c:v>
                </c:pt>
                <c:pt idx="58">
                  <c:v>-1.6715223362380538</c:v>
                </c:pt>
                <c:pt idx="59">
                  <c:v>-1.8467913500258539</c:v>
                </c:pt>
                <c:pt idx="60">
                  <c:v>-2.0187585668961878</c:v>
                </c:pt>
                <c:pt idx="61">
                  <c:v>-2.1870938071573063</c:v>
                </c:pt>
                <c:pt idx="62">
                  <c:v>-2.3514668911174632</c:v>
                </c:pt>
                <c:pt idx="63">
                  <c:v>-2.5115476390849119</c:v>
                </c:pt>
                <c:pt idx="64">
                  <c:v>-2.667005871367905</c:v>
                </c:pt>
                <c:pt idx="65">
                  <c:v>-2.8175114082746959</c:v>
                </c:pt>
                <c:pt idx="66">
                  <c:v>-2.9627340701135383</c:v>
                </c:pt>
                <c:pt idx="67">
                  <c:v>-3.1023436771926849</c:v>
                </c:pt>
                <c:pt idx="68">
                  <c:v>-3.2360100498203885</c:v>
                </c:pt>
                <c:pt idx="69">
                  <c:v>-3.3634030083049034</c:v>
                </c:pt>
                <c:pt idx="70">
                  <c:v>-3.4841923729544813</c:v>
                </c:pt>
                <c:pt idx="71">
                  <c:v>-3.5980479640773764</c:v>
                </c:pt>
                <c:pt idx="72">
                  <c:v>-3.7046396019818411</c:v>
                </c:pt>
                <c:pt idx="73">
                  <c:v>-3.8036371069761299</c:v>
                </c:pt>
                <c:pt idx="74">
                  <c:v>-3.8947102993684961</c:v>
                </c:pt>
                <c:pt idx="75">
                  <c:v>-3.9775289994671907</c:v>
                </c:pt>
                <c:pt idx="76">
                  <c:v>-4.0517630275804697</c:v>
                </c:pt>
                <c:pt idx="77">
                  <c:v>-4.117082204016584</c:v>
                </c:pt>
                <c:pt idx="78">
                  <c:v>-4.1731563490837882</c:v>
                </c:pt>
                <c:pt idx="79">
                  <c:v>-4.2196552830903347</c:v>
                </c:pt>
                <c:pt idx="80">
                  <c:v>-4.2562488263444775</c:v>
                </c:pt>
                <c:pt idx="81">
                  <c:v>-4.2826067991544692</c:v>
                </c:pt>
                <c:pt idx="82">
                  <c:v>-4.2983990218285619</c:v>
                </c:pt>
                <c:pt idx="83">
                  <c:v>-4.3032953146750117</c:v>
                </c:pt>
                <c:pt idx="84">
                  <c:v>-4.2969654980020673</c:v>
                </c:pt>
                <c:pt idx="85">
                  <c:v>-4.2790793921179873</c:v>
                </c:pt>
                <c:pt idx="86">
                  <c:v>-4.2493068173310222</c:v>
                </c:pt>
                <c:pt idx="87">
                  <c:v>-4.2073175939494245</c:v>
                </c:pt>
                <c:pt idx="88">
                  <c:v>-4.1527815422814474</c:v>
                </c:pt>
                <c:pt idx="89">
                  <c:v>-4.0853684826353458</c:v>
                </c:pt>
                <c:pt idx="90">
                  <c:v>-4.0047482353193713</c:v>
                </c:pt>
                <c:pt idx="91">
                  <c:v>-3.9105906206417775</c:v>
                </c:pt>
                <c:pt idx="92">
                  <c:v>-3.8025654589108187</c:v>
                </c:pt>
                <c:pt idx="93">
                  <c:v>-3.680342570434747</c:v>
                </c:pt>
                <c:pt idx="94">
                  <c:v>-3.543591775521814</c:v>
                </c:pt>
                <c:pt idx="95">
                  <c:v>-3.3919828944802761</c:v>
                </c:pt>
                <c:pt idx="96">
                  <c:v>-3.2251857476183856</c:v>
                </c:pt>
                <c:pt idx="97">
                  <c:v>-3.0428701552443944</c:v>
                </c:pt>
                <c:pt idx="98">
                  <c:v>-2.8447059376665562</c:v>
                </c:pt>
                <c:pt idx="99">
                  <c:v>-2.6303629151931247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517824"/>
        <c:axId val="147519360"/>
      </c:scatterChart>
      <c:valAx>
        <c:axId val="147517824"/>
        <c:scaling>
          <c:orientation val="maxMin"/>
          <c:max val="30"/>
          <c:min val="-3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7519360"/>
        <c:crossesAt val="-100"/>
        <c:crossBetween val="midCat"/>
        <c:majorUnit val="5"/>
      </c:valAx>
      <c:valAx>
        <c:axId val="147519360"/>
        <c:scaling>
          <c:orientation val="minMax"/>
          <c:max val="10"/>
          <c:min val="-10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147517824"/>
        <c:crossesAt val="-100"/>
        <c:crossBetween val="midCat"/>
        <c:majorUnit val="5"/>
      </c:valAx>
      <c:spPr>
        <a:pattFill prst="lgConfetti">
          <a:fgClr>
            <a:schemeClr val="tx2">
              <a:lumMod val="40000"/>
              <a:lumOff val="60000"/>
            </a:schemeClr>
          </a:fgClr>
          <a:bgClr>
            <a:schemeClr val="bg1"/>
          </a:bgClr>
        </a:patt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Stilstandsvinkel </a:t>
            </a:r>
            <a:r>
              <a:rPr lang="en-US" i="1"/>
              <a:t>v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Stilstandsvinkel v</c:v>
          </c:tx>
          <c:marker>
            <c:symbol val="none"/>
          </c:marker>
          <c:xVal>
            <c:numRef>
              <c:f>Stilstandsvinkel!$A$8:$A$198</c:f>
              <c:numCache>
                <c:formatCode>General</c:formatCode>
                <c:ptCount val="19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  <c:pt idx="41">
                  <c:v>5.0999999999999996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6.5000000000000098</c:v>
                </c:pt>
                <c:pt idx="56">
                  <c:v>6.6</c:v>
                </c:pt>
                <c:pt idx="57">
                  <c:v>6.7</c:v>
                </c:pt>
                <c:pt idx="58">
                  <c:v>6.8000000000000096</c:v>
                </c:pt>
                <c:pt idx="59">
                  <c:v>6.9000000000000101</c:v>
                </c:pt>
                <c:pt idx="60">
                  <c:v>7.0000000000000098</c:v>
                </c:pt>
                <c:pt idx="61">
                  <c:v>7.1000000000000103</c:v>
                </c:pt>
                <c:pt idx="62">
                  <c:v>7.2000000000000099</c:v>
                </c:pt>
                <c:pt idx="63">
                  <c:v>7.3000000000000096</c:v>
                </c:pt>
                <c:pt idx="64">
                  <c:v>7.4000000000000101</c:v>
                </c:pt>
                <c:pt idx="65">
                  <c:v>7.5000000000000098</c:v>
                </c:pt>
                <c:pt idx="66">
                  <c:v>7.6000000000000103</c:v>
                </c:pt>
                <c:pt idx="67">
                  <c:v>7.7000000000000099</c:v>
                </c:pt>
                <c:pt idx="68">
                  <c:v>7.8000000000000096</c:v>
                </c:pt>
                <c:pt idx="69">
                  <c:v>7.9000000000000101</c:v>
                </c:pt>
                <c:pt idx="70">
                  <c:v>8.0000000000000107</c:v>
                </c:pt>
                <c:pt idx="71">
                  <c:v>8.1000000000000103</c:v>
                </c:pt>
                <c:pt idx="72">
                  <c:v>8.2000000000000099</c:v>
                </c:pt>
                <c:pt idx="73">
                  <c:v>8.3000000000000096</c:v>
                </c:pt>
                <c:pt idx="74">
                  <c:v>8.4</c:v>
                </c:pt>
                <c:pt idx="75">
                  <c:v>8.5</c:v>
                </c:pt>
                <c:pt idx="76">
                  <c:v>8.6</c:v>
                </c:pt>
                <c:pt idx="77">
                  <c:v>8.6999999999999993</c:v>
                </c:pt>
                <c:pt idx="78">
                  <c:v>8.8000000000000007</c:v>
                </c:pt>
                <c:pt idx="79">
                  <c:v>8.9</c:v>
                </c:pt>
                <c:pt idx="80">
                  <c:v>9</c:v>
                </c:pt>
                <c:pt idx="81">
                  <c:v>9.1</c:v>
                </c:pt>
                <c:pt idx="82">
                  <c:v>9.1999999999999993</c:v>
                </c:pt>
                <c:pt idx="83">
                  <c:v>9.3000000000000007</c:v>
                </c:pt>
                <c:pt idx="84">
                  <c:v>9.4</c:v>
                </c:pt>
                <c:pt idx="85">
                  <c:v>9.5</c:v>
                </c:pt>
                <c:pt idx="86">
                  <c:v>9.6</c:v>
                </c:pt>
                <c:pt idx="87">
                  <c:v>9.6999999999999993</c:v>
                </c:pt>
                <c:pt idx="88">
                  <c:v>9.8000000000000007</c:v>
                </c:pt>
                <c:pt idx="89">
                  <c:v>9.9</c:v>
                </c:pt>
                <c:pt idx="90">
                  <c:v>10</c:v>
                </c:pt>
                <c:pt idx="91">
                  <c:v>10.1</c:v>
                </c:pt>
                <c:pt idx="92">
                  <c:v>10.199999999999999</c:v>
                </c:pt>
                <c:pt idx="93">
                  <c:v>10.3</c:v>
                </c:pt>
                <c:pt idx="94">
                  <c:v>10.4</c:v>
                </c:pt>
                <c:pt idx="95">
                  <c:v>10.5</c:v>
                </c:pt>
                <c:pt idx="96">
                  <c:v>10.6</c:v>
                </c:pt>
                <c:pt idx="97">
                  <c:v>10.7</c:v>
                </c:pt>
                <c:pt idx="98">
                  <c:v>10.8</c:v>
                </c:pt>
                <c:pt idx="99">
                  <c:v>10.9</c:v>
                </c:pt>
                <c:pt idx="100">
                  <c:v>11</c:v>
                </c:pt>
                <c:pt idx="101">
                  <c:v>11.1</c:v>
                </c:pt>
                <c:pt idx="102">
                  <c:v>11.2</c:v>
                </c:pt>
                <c:pt idx="103">
                  <c:v>11.3</c:v>
                </c:pt>
                <c:pt idx="104">
                  <c:v>11.4</c:v>
                </c:pt>
                <c:pt idx="105">
                  <c:v>11.5</c:v>
                </c:pt>
                <c:pt idx="106">
                  <c:v>11.6</c:v>
                </c:pt>
                <c:pt idx="107">
                  <c:v>11.7</c:v>
                </c:pt>
                <c:pt idx="108">
                  <c:v>11.8</c:v>
                </c:pt>
                <c:pt idx="109">
                  <c:v>11.9</c:v>
                </c:pt>
                <c:pt idx="110">
                  <c:v>12</c:v>
                </c:pt>
                <c:pt idx="111">
                  <c:v>12.1</c:v>
                </c:pt>
                <c:pt idx="112">
                  <c:v>12.2</c:v>
                </c:pt>
                <c:pt idx="113">
                  <c:v>12.3</c:v>
                </c:pt>
                <c:pt idx="114">
                  <c:v>12.4</c:v>
                </c:pt>
                <c:pt idx="115">
                  <c:v>12.5</c:v>
                </c:pt>
                <c:pt idx="116">
                  <c:v>12.6</c:v>
                </c:pt>
                <c:pt idx="117">
                  <c:v>12.7</c:v>
                </c:pt>
                <c:pt idx="118">
                  <c:v>12.8</c:v>
                </c:pt>
                <c:pt idx="119">
                  <c:v>12.9</c:v>
                </c:pt>
                <c:pt idx="120">
                  <c:v>13</c:v>
                </c:pt>
                <c:pt idx="121">
                  <c:v>13.1</c:v>
                </c:pt>
                <c:pt idx="122">
                  <c:v>13.2</c:v>
                </c:pt>
                <c:pt idx="123">
                  <c:v>13.3</c:v>
                </c:pt>
                <c:pt idx="124">
                  <c:v>13.4</c:v>
                </c:pt>
                <c:pt idx="125">
                  <c:v>13.5</c:v>
                </c:pt>
                <c:pt idx="126">
                  <c:v>13.6</c:v>
                </c:pt>
                <c:pt idx="127">
                  <c:v>13.7</c:v>
                </c:pt>
                <c:pt idx="128">
                  <c:v>13.8</c:v>
                </c:pt>
                <c:pt idx="129">
                  <c:v>13.9</c:v>
                </c:pt>
                <c:pt idx="130">
                  <c:v>14</c:v>
                </c:pt>
                <c:pt idx="131">
                  <c:v>14.1</c:v>
                </c:pt>
                <c:pt idx="132">
                  <c:v>14.2</c:v>
                </c:pt>
                <c:pt idx="133">
                  <c:v>14.3</c:v>
                </c:pt>
                <c:pt idx="134">
                  <c:v>14.4</c:v>
                </c:pt>
                <c:pt idx="135">
                  <c:v>14.5</c:v>
                </c:pt>
                <c:pt idx="136">
                  <c:v>14.6</c:v>
                </c:pt>
                <c:pt idx="137">
                  <c:v>14.7</c:v>
                </c:pt>
                <c:pt idx="138">
                  <c:v>14.8</c:v>
                </c:pt>
                <c:pt idx="139">
                  <c:v>14.9</c:v>
                </c:pt>
                <c:pt idx="140">
                  <c:v>15</c:v>
                </c:pt>
                <c:pt idx="141">
                  <c:v>15.1</c:v>
                </c:pt>
                <c:pt idx="142">
                  <c:v>15.2</c:v>
                </c:pt>
                <c:pt idx="143">
                  <c:v>15.3</c:v>
                </c:pt>
                <c:pt idx="144">
                  <c:v>15.4</c:v>
                </c:pt>
                <c:pt idx="145">
                  <c:v>15.5</c:v>
                </c:pt>
                <c:pt idx="146">
                  <c:v>15.6</c:v>
                </c:pt>
                <c:pt idx="147">
                  <c:v>15.7</c:v>
                </c:pt>
                <c:pt idx="148">
                  <c:v>15.8</c:v>
                </c:pt>
                <c:pt idx="149">
                  <c:v>15.9</c:v>
                </c:pt>
                <c:pt idx="150">
                  <c:v>16</c:v>
                </c:pt>
                <c:pt idx="151">
                  <c:v>16.100000000000001</c:v>
                </c:pt>
                <c:pt idx="152">
                  <c:v>16.2</c:v>
                </c:pt>
                <c:pt idx="153">
                  <c:v>16.3</c:v>
                </c:pt>
                <c:pt idx="154">
                  <c:v>16.399999999999999</c:v>
                </c:pt>
                <c:pt idx="155">
                  <c:v>16.5</c:v>
                </c:pt>
                <c:pt idx="156">
                  <c:v>16.600000000000001</c:v>
                </c:pt>
                <c:pt idx="157">
                  <c:v>16.7</c:v>
                </c:pt>
                <c:pt idx="158">
                  <c:v>16.8</c:v>
                </c:pt>
                <c:pt idx="159">
                  <c:v>16.899999999999999</c:v>
                </c:pt>
                <c:pt idx="160">
                  <c:v>17</c:v>
                </c:pt>
                <c:pt idx="161">
                  <c:v>17.100000000000001</c:v>
                </c:pt>
                <c:pt idx="162">
                  <c:v>17.2</c:v>
                </c:pt>
                <c:pt idx="163">
                  <c:v>17.3</c:v>
                </c:pt>
                <c:pt idx="164">
                  <c:v>17.399999999999999</c:v>
                </c:pt>
                <c:pt idx="165">
                  <c:v>17.5</c:v>
                </c:pt>
                <c:pt idx="166">
                  <c:v>17.600000000000001</c:v>
                </c:pt>
                <c:pt idx="167">
                  <c:v>17.7</c:v>
                </c:pt>
                <c:pt idx="168">
                  <c:v>17.8</c:v>
                </c:pt>
                <c:pt idx="169">
                  <c:v>17.899999999999999</c:v>
                </c:pt>
                <c:pt idx="170">
                  <c:v>18</c:v>
                </c:pt>
                <c:pt idx="171">
                  <c:v>18.100000000000001</c:v>
                </c:pt>
                <c:pt idx="172">
                  <c:v>18.2</c:v>
                </c:pt>
                <c:pt idx="173">
                  <c:v>18.3</c:v>
                </c:pt>
                <c:pt idx="174">
                  <c:v>18.399999999999999</c:v>
                </c:pt>
                <c:pt idx="175">
                  <c:v>18.5</c:v>
                </c:pt>
                <c:pt idx="176">
                  <c:v>18.600000000000001</c:v>
                </c:pt>
                <c:pt idx="177">
                  <c:v>18.7</c:v>
                </c:pt>
                <c:pt idx="178">
                  <c:v>18.8</c:v>
                </c:pt>
                <c:pt idx="179">
                  <c:v>18.899999999999999</c:v>
                </c:pt>
                <c:pt idx="180">
                  <c:v>19</c:v>
                </c:pt>
                <c:pt idx="181">
                  <c:v>19.100000000000001</c:v>
                </c:pt>
                <c:pt idx="182">
                  <c:v>19.2</c:v>
                </c:pt>
                <c:pt idx="183">
                  <c:v>19.3</c:v>
                </c:pt>
                <c:pt idx="184">
                  <c:v>19.399999999999999</c:v>
                </c:pt>
                <c:pt idx="185">
                  <c:v>19.5</c:v>
                </c:pt>
                <c:pt idx="186">
                  <c:v>19.600000000000001</c:v>
                </c:pt>
                <c:pt idx="187">
                  <c:v>19.7</c:v>
                </c:pt>
                <c:pt idx="188">
                  <c:v>19.8</c:v>
                </c:pt>
                <c:pt idx="189">
                  <c:v>19.899999999999999</c:v>
                </c:pt>
                <c:pt idx="190">
                  <c:v>20</c:v>
                </c:pt>
              </c:numCache>
            </c:numRef>
          </c:xVal>
          <c:yVal>
            <c:numRef>
              <c:f>Stilstandsvinkel!$D$8:$D$198</c:f>
              <c:numCache>
                <c:formatCode>0.0000</c:formatCode>
                <c:ptCount val="191"/>
                <c:pt idx="0" formatCode="General">
                  <c:v>0</c:v>
                </c:pt>
                <c:pt idx="1">
                  <c:v>3.8581347757162341</c:v>
                </c:pt>
                <c:pt idx="2">
                  <c:v>7.3637090956715401</c:v>
                </c:pt>
                <c:pt idx="3">
                  <c:v>10.561568128608537</c:v>
                </c:pt>
                <c:pt idx="4">
                  <c:v>13.489556979855097</c:v>
                </c:pt>
                <c:pt idx="5">
                  <c:v>16.179789421062786</c:v>
                </c:pt>
                <c:pt idx="6">
                  <c:v>18.659654292665753</c:v>
                </c:pt>
                <c:pt idx="7">
                  <c:v>20.952622422456251</c:v>
                </c:pt>
                <c:pt idx="8">
                  <c:v>23.078898721162449</c:v>
                </c:pt>
                <c:pt idx="9">
                  <c:v>25.055952493588467</c:v>
                </c:pt>
                <c:pt idx="10">
                  <c:v>26.898951052272611</c:v>
                </c:pt>
                <c:pt idx="11">
                  <c:v>28.621116009461641</c:v>
                </c:pt>
                <c:pt idx="12">
                  <c:v>30.234017384613431</c:v>
                </c:pt>
                <c:pt idx="13">
                  <c:v>31.747817450423884</c:v>
                </c:pt>
                <c:pt idx="14">
                  <c:v>33.171473767924972</c:v>
                </c:pt>
                <c:pt idx="15">
                  <c:v>34.512908940598798</c:v>
                </c:pt>
                <c:pt idx="16">
                  <c:v>35.779153114835125</c:v>
                </c:pt>
                <c:pt idx="17">
                  <c:v>36.976464071855396</c:v>
                </c:pt>
                <c:pt idx="18">
                  <c:v>38.110428821718145</c:v>
                </c:pt>
                <c:pt idx="19">
                  <c:v>39.186049868187247</c:v>
                </c:pt>
                <c:pt idx="20">
                  <c:v>40.207818722034204</c:v>
                </c:pt>
                <c:pt idx="21">
                  <c:v>41.179778767388598</c:v>
                </c:pt>
                <c:pt idx="22">
                  <c:v>42.105579205989891</c:v>
                </c:pt>
                <c:pt idx="23">
                  <c:v>42.988521498151641</c:v>
                </c:pt>
                <c:pt idx="24">
                  <c:v>43.83159947172647</c:v>
                </c:pt>
                <c:pt idx="25">
                  <c:v>44.637534069449558</c:v>
                </c:pt>
                <c:pt idx="26">
                  <c:v>45.408803541388643</c:v>
                </c:pt>
                <c:pt idx="27">
                  <c:v>46.147669755462253</c:v>
                </c:pt>
                <c:pt idx="28">
                  <c:v>46.856201189273143</c:v>
                </c:pt>
                <c:pt idx="29">
                  <c:v>47.536293076210995</c:v>
                </c:pt>
                <c:pt idx="30">
                  <c:v>48.189685104221404</c:v>
                </c:pt>
                <c:pt idx="31">
                  <c:v>48.817977003875335</c:v>
                </c:pt>
                <c:pt idx="32">
                  <c:v>49.422642311042338</c:v>
                </c:pt>
                <c:pt idx="33">
                  <c:v>50.005040546679375</c:v>
                </c:pt>
                <c:pt idx="34">
                  <c:v>50.56642802046278</c:v>
                </c:pt>
                <c:pt idx="35">
                  <c:v>51.107967434977354</c:v>
                </c:pt>
                <c:pt idx="36">
                  <c:v>51.630736441930431</c:v>
                </c:pt>
                <c:pt idx="37">
                  <c:v>52.135735280560112</c:v>
                </c:pt>
                <c:pt idx="38">
                  <c:v>52.623893610391001</c:v>
                </c:pt>
                <c:pt idx="39">
                  <c:v>53.096076635207943</c:v>
                </c:pt>
                <c:pt idx="40">
                  <c:v>53.553090602120626</c:v>
                </c:pt>
                <c:pt idx="41">
                  <c:v>53.995687748510598</c:v>
                </c:pt>
                <c:pt idx="42">
                  <c:v>54.424570760176877</c:v>
                </c:pt>
                <c:pt idx="43">
                  <c:v>54.840396795880096</c:v>
                </c:pt>
                <c:pt idx="44">
                  <c:v>55.243781126510918</c:v>
                </c:pt>
                <c:pt idx="45">
                  <c:v>55.635300431105506</c:v>
                </c:pt>
                <c:pt idx="46">
                  <c:v>56.015495786750229</c:v>
                </c:pt>
                <c:pt idx="47">
                  <c:v>56.384875384937843</c:v>
                </c:pt>
                <c:pt idx="48">
                  <c:v>56.743917003054385</c:v>
                </c:pt>
                <c:pt idx="49">
                  <c:v>57.093070256304351</c:v>
                </c:pt>
                <c:pt idx="50">
                  <c:v>57.432758652446395</c:v>
                </c:pt>
                <c:pt idx="51">
                  <c:v>57.763381469153821</c:v>
                </c:pt>
                <c:pt idx="52">
                  <c:v>58.085315471577331</c:v>
                </c:pt>
                <c:pt idx="53">
                  <c:v>58.398916485731519</c:v>
                </c:pt>
                <c:pt idx="54">
                  <c:v>58.704520841609622</c:v>
                </c:pt>
                <c:pt idx="55">
                  <c:v>59.002446698423931</c:v>
                </c:pt>
                <c:pt idx="56">
                  <c:v>59.292995263041682</c:v>
                </c:pt>
                <c:pt idx="57">
                  <c:v>59.57645191151795</c:v>
                </c:pt>
                <c:pt idx="58">
                  <c:v>59.853087222591689</c:v>
                </c:pt>
                <c:pt idx="59">
                  <c:v>60.123157931100046</c:v>
                </c:pt>
                <c:pt idx="60">
                  <c:v>60.386907808455568</c:v>
                </c:pt>
                <c:pt idx="61">
                  <c:v>60.644568476611887</c:v>
                </c:pt>
                <c:pt idx="62">
                  <c:v>60.896360161307506</c:v>
                </c:pt>
                <c:pt idx="63">
                  <c:v>61.14249238980738</c:v>
                </c:pt>
                <c:pt idx="64">
                  <c:v>61.383164637857192</c:v>
                </c:pt>
                <c:pt idx="65">
                  <c:v>61.618566930112927</c:v>
                </c:pt>
                <c:pt idx="66">
                  <c:v>61.848880397905056</c:v>
                </c:pt>
                <c:pt idx="67">
                  <c:v>62.074277797834888</c:v>
                </c:pt>
                <c:pt idx="68">
                  <c:v>62.294923994377768</c:v>
                </c:pt>
                <c:pt idx="69">
                  <c:v>62.510976409376354</c:v>
                </c:pt>
                <c:pt idx="70">
                  <c:v>62.722585441047094</c:v>
                </c:pt>
                <c:pt idx="71">
                  <c:v>62.929894854888154</c:v>
                </c:pt>
                <c:pt idx="72">
                  <c:v>63.133042148665062</c:v>
                </c:pt>
                <c:pt idx="73">
                  <c:v>63.332158893460878</c:v>
                </c:pt>
                <c:pt idx="74">
                  <c:v>63.527371052604458</c:v>
                </c:pt>
                <c:pt idx="75">
                  <c:v>63.718799280136125</c:v>
                </c:pt>
                <c:pt idx="76">
                  <c:v>63.906559200328182</c:v>
                </c:pt>
                <c:pt idx="77">
                  <c:v>64.090761669651485</c:v>
                </c:pt>
                <c:pt idx="78">
                  <c:v>64.271513022462926</c:v>
                </c:pt>
                <c:pt idx="79">
                  <c:v>64.448915301584265</c:v>
                </c:pt>
                <c:pt idx="80">
                  <c:v>64.623066474847704</c:v>
                </c:pt>
                <c:pt idx="81">
                  <c:v>64.794060638596264</c:v>
                </c:pt>
                <c:pt idx="82">
                  <c:v>64.96198820904921</c:v>
                </c:pt>
                <c:pt idx="83">
                  <c:v>65.126936102369953</c:v>
                </c:pt>
                <c:pt idx="84">
                  <c:v>65.288987904208994</c:v>
                </c:pt>
                <c:pt idx="85">
                  <c:v>65.448224029434556</c:v>
                </c:pt>
                <c:pt idx="86">
                  <c:v>65.604721872708396</c:v>
                </c:pt>
                <c:pt idx="87">
                  <c:v>65.758555950515216</c:v>
                </c:pt>
                <c:pt idx="88">
                  <c:v>65.909798035207459</c:v>
                </c:pt>
                <c:pt idx="89">
                  <c:v>66.05851728158575</c:v>
                </c:pt>
                <c:pt idx="90">
                  <c:v>66.204780346497245</c:v>
                </c:pt>
                <c:pt idx="91">
                  <c:v>66.348651501897692</c:v>
                </c:pt>
                <c:pt idx="92">
                  <c:v>66.490192741792114</c:v>
                </c:pt>
                <c:pt idx="93">
                  <c:v>66.629463883438035</c:v>
                </c:pt>
                <c:pt idx="94">
                  <c:v>66.766522663168473</c:v>
                </c:pt>
                <c:pt idx="95">
                  <c:v>66.901424827166551</c:v>
                </c:pt>
                <c:pt idx="96">
                  <c:v>67.03422421750011</c:v>
                </c:pt>
                <c:pt idx="97">
                  <c:v>67.164972853703887</c:v>
                </c:pt>
                <c:pt idx="98">
                  <c:v>67.293721010176228</c:v>
                </c:pt>
                <c:pt idx="99">
                  <c:v>67.420517289640017</c:v>
                </c:pt>
                <c:pt idx="100">
                  <c:v>67.545408692899869</c:v>
                </c:pt>
                <c:pt idx="101">
                  <c:v>67.668440685112557</c:v>
                </c:pt>
                <c:pt idx="102">
                  <c:v>67.789657258772849</c:v>
                </c:pt>
                <c:pt idx="103">
                  <c:v>67.909100993604113</c:v>
                </c:pt>
                <c:pt idx="104">
                  <c:v>68.026813113530054</c:v>
                </c:pt>
                <c:pt idx="105">
                  <c:v>68.142833540893037</c:v>
                </c:pt>
                <c:pt idx="106">
                  <c:v>68.257200948073432</c:v>
                </c:pt>
                <c:pt idx="107">
                  <c:v>68.369952806654908</c:v>
                </c:pt>
                <c:pt idx="108">
                  <c:v>68.481125434271092</c:v>
                </c:pt>
                <c:pt idx="109">
                  <c:v>68.590754039260702</c:v>
                </c:pt>
                <c:pt idx="110">
                  <c:v>68.698872763250449</c:v>
                </c:pt>
                <c:pt idx="111">
                  <c:v>68.805514721777229</c:v>
                </c:pt>
                <c:pt idx="112">
                  <c:v>68.910712043054815</c:v>
                </c:pt>
                <c:pt idx="113">
                  <c:v>69.014495904983463</c:v>
                </c:pt>
                <c:pt idx="114">
                  <c:v>69.116896570494987</c:v>
                </c:pt>
                <c:pt idx="115">
                  <c:v>69.217943421320527</c:v>
                </c:pt>
                <c:pt idx="116">
                  <c:v>69.317664990262614</c:v>
                </c:pt>
                <c:pt idx="117">
                  <c:v>69.416088992048941</c:v>
                </c:pt>
                <c:pt idx="118">
                  <c:v>69.513242352840024</c:v>
                </c:pt>
                <c:pt idx="119">
                  <c:v>69.609151238459162</c:v>
                </c:pt>
                <c:pt idx="120">
                  <c:v>69.70384108140928</c:v>
                </c:pt>
                <c:pt idx="121">
                  <c:v>69.797336606736948</c:v>
                </c:pt>
                <c:pt idx="122">
                  <c:v>69.889661856801055</c:v>
                </c:pt>
                <c:pt idx="123">
                  <c:v>69.980840215000271</c:v>
                </c:pt>
                <c:pt idx="124">
                  <c:v>70.070894428509661</c:v>
                </c:pt>
                <c:pt idx="125">
                  <c:v>70.159846630075421</c:v>
                </c:pt>
                <c:pt idx="126">
                  <c:v>70.247718358912451</c:v>
                </c:pt>
                <c:pt idx="127">
                  <c:v>70.334530580748122</c:v>
                </c:pt>
                <c:pt idx="128">
                  <c:v>70.420303707052781</c:v>
                </c:pt>
                <c:pt idx="129">
                  <c:v>70.505057613495424</c:v>
                </c:pt>
                <c:pt idx="130">
                  <c:v>70.588811657660912</c:v>
                </c:pt>
                <c:pt idx="131">
                  <c:v>70.671584696062965</c:v>
                </c:pt>
                <c:pt idx="132">
                  <c:v>70.753395100485804</c:v>
                </c:pt>
                <c:pt idx="133">
                  <c:v>70.834260773685116</c:v>
                </c:pt>
                <c:pt idx="134">
                  <c:v>70.914199164477694</c:v>
                </c:pt>
                <c:pt idx="135">
                  <c:v>70.993227282247389</c:v>
                </c:pt>
                <c:pt idx="136">
                  <c:v>71.07136171089374</c:v>
                </c:pt>
                <c:pt idx="137">
                  <c:v>71.148618622248208</c:v>
                </c:pt>
                <c:pt idx="138">
                  <c:v>71.225013788981812</c:v>
                </c:pt>
                <c:pt idx="139">
                  <c:v>71.300562597026342</c:v>
                </c:pt>
                <c:pt idx="140">
                  <c:v>71.375280057530787</c:v>
                </c:pt>
                <c:pt idx="141">
                  <c:v>71.44918081837325</c:v>
                </c:pt>
                <c:pt idx="142">
                  <c:v>71.52227917524732</c:v>
                </c:pt>
                <c:pt idx="143">
                  <c:v>71.594589082341571</c:v>
                </c:pt>
                <c:pt idx="144">
                  <c:v>71.66612416262943</c:v>
                </c:pt>
                <c:pt idx="145">
                  <c:v>71.736897717785993</c:v>
                </c:pt>
                <c:pt idx="146">
                  <c:v>71.806922737747584</c:v>
                </c:pt>
                <c:pt idx="147">
                  <c:v>71.876211909929054</c:v>
                </c:pt>
                <c:pt idx="148">
                  <c:v>71.944777628113144</c:v>
                </c:pt>
                <c:pt idx="149">
                  <c:v>72.012632001025366</c:v>
                </c:pt>
                <c:pt idx="150">
                  <c:v>72.079786860607712</c:v>
                </c:pt>
                <c:pt idx="151">
                  <c:v>72.146253770003057</c:v>
                </c:pt>
                <c:pt idx="152">
                  <c:v>72.212044031262494</c:v>
                </c:pt>
                <c:pt idx="153">
                  <c:v>72.277168692786518</c:v>
                </c:pt>
                <c:pt idx="154">
                  <c:v>72.341638556510986</c:v>
                </c:pt>
                <c:pt idx="155">
                  <c:v>72.40546418484783</c:v>
                </c:pt>
                <c:pt idx="156">
                  <c:v>72.468655907390612</c:v>
                </c:pt>
                <c:pt idx="157">
                  <c:v>72.531223827393774</c:v>
                </c:pt>
                <c:pt idx="158">
                  <c:v>72.593177828035081</c:v>
                </c:pt>
                <c:pt idx="159">
                  <c:v>72.654527578469086</c:v>
                </c:pt>
                <c:pt idx="160">
                  <c:v>72.715282539680175</c:v>
                </c:pt>
                <c:pt idx="161">
                  <c:v>72.775451970142925</c:v>
                </c:pt>
                <c:pt idx="162">
                  <c:v>72.835044931296849</c:v>
                </c:pt>
                <c:pt idx="163">
                  <c:v>72.894070292843097</c:v>
                </c:pt>
                <c:pt idx="164">
                  <c:v>72.952536737869352</c:v>
                </c:pt>
                <c:pt idx="165">
                  <c:v>73.010452767810037</c:v>
                </c:pt>
                <c:pt idx="166">
                  <c:v>73.067826707247335</c:v>
                </c:pt>
                <c:pt idx="167">
                  <c:v>73.124666708559559</c:v>
                </c:pt>
                <c:pt idx="168">
                  <c:v>73.180980756422215</c:v>
                </c:pt>
                <c:pt idx="169">
                  <c:v>73.236776672167309</c:v>
                </c:pt>
                <c:pt idx="170">
                  <c:v>73.292062118006044</c:v>
                </c:pt>
                <c:pt idx="171">
                  <c:v>73.346844601120083</c:v>
                </c:pt>
                <c:pt idx="172">
                  <c:v>73.401131477625938</c:v>
                </c:pt>
                <c:pt idx="173">
                  <c:v>73.45492995641716</c:v>
                </c:pt>
                <c:pt idx="174">
                  <c:v>73.508247102888788</c:v>
                </c:pt>
                <c:pt idx="175">
                  <c:v>73.561089842548199</c:v>
                </c:pt>
                <c:pt idx="176">
                  <c:v>73.613464964516453</c:v>
                </c:pt>
                <c:pt idx="177">
                  <c:v>73.665379124923945</c:v>
                </c:pt>
                <c:pt idx="178">
                  <c:v>73.716838850204141</c:v>
                </c:pt>
                <c:pt idx="179">
                  <c:v>73.767850540289075</c:v>
                </c:pt>
                <c:pt idx="180">
                  <c:v>73.8184204717097</c:v>
                </c:pt>
                <c:pt idx="181">
                  <c:v>73.868554800604784</c:v>
                </c:pt>
                <c:pt idx="182">
                  <c:v>73.918259565641279</c:v>
                </c:pt>
                <c:pt idx="183">
                  <c:v>73.967540690849333</c:v>
                </c:pt>
                <c:pt idx="184">
                  <c:v>74.016403988374677</c:v>
                </c:pt>
                <c:pt idx="185">
                  <c:v>74.064855161151357</c:v>
                </c:pt>
                <c:pt idx="186">
                  <c:v>74.112899805497548</c:v>
                </c:pt>
                <c:pt idx="187">
                  <c:v>74.160543413636788</c:v>
                </c:pt>
                <c:pt idx="188">
                  <c:v>74.207791376147497</c:v>
                </c:pt>
                <c:pt idx="189">
                  <c:v>74.254648984342737</c:v>
                </c:pt>
                <c:pt idx="190">
                  <c:v>74.301121432582988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851136"/>
        <c:axId val="147852672"/>
      </c:scatterChart>
      <c:valAx>
        <c:axId val="14785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7852672"/>
        <c:crosses val="autoZero"/>
        <c:crossBetween val="midCat"/>
      </c:valAx>
      <c:valAx>
        <c:axId val="147852672"/>
        <c:scaling>
          <c:orientation val="minMax"/>
          <c:max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8511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</xdr:row>
          <xdr:rowOff>19050</xdr:rowOff>
        </xdr:from>
        <xdr:to>
          <xdr:col>7</xdr:col>
          <xdr:colOff>600075</xdr:colOff>
          <xdr:row>4</xdr:row>
          <xdr:rowOff>219075</xdr:rowOff>
        </xdr:to>
        <xdr:sp macro="" textlink="">
          <xdr:nvSpPr>
            <xdr:cNvPr id="1025" name="ScrollBar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6</xdr:row>
          <xdr:rowOff>19050</xdr:rowOff>
        </xdr:from>
        <xdr:to>
          <xdr:col>7</xdr:col>
          <xdr:colOff>600075</xdr:colOff>
          <xdr:row>6</xdr:row>
          <xdr:rowOff>219075</xdr:rowOff>
        </xdr:to>
        <xdr:sp macro="" textlink="">
          <xdr:nvSpPr>
            <xdr:cNvPr id="1026" name="ScrollBar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9</xdr:col>
      <xdr:colOff>534840</xdr:colOff>
      <xdr:row>1</xdr:row>
      <xdr:rowOff>10778</xdr:rowOff>
    </xdr:from>
    <xdr:to>
      <xdr:col>18</xdr:col>
      <xdr:colOff>584972</xdr:colOff>
      <xdr:row>13</xdr:row>
      <xdr:rowOff>222960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17</xdr:row>
          <xdr:rowOff>19050</xdr:rowOff>
        </xdr:from>
        <xdr:to>
          <xdr:col>7</xdr:col>
          <xdr:colOff>600075</xdr:colOff>
          <xdr:row>18</xdr:row>
          <xdr:rowOff>28575</xdr:rowOff>
        </xdr:to>
        <xdr:sp macro="" textlink="">
          <xdr:nvSpPr>
            <xdr:cNvPr id="1027" name="ScrollBar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11</xdr:col>
      <xdr:colOff>580587</xdr:colOff>
      <xdr:row>14</xdr:row>
      <xdr:rowOff>106342</xdr:rowOff>
    </xdr:from>
    <xdr:to>
      <xdr:col>21</xdr:col>
      <xdr:colOff>41672</xdr:colOff>
      <xdr:row>23</xdr:row>
      <xdr:rowOff>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517071</xdr:colOff>
      <xdr:row>7</xdr:row>
      <xdr:rowOff>101373</xdr:rowOff>
    </xdr:from>
    <xdr:to>
      <xdr:col>14</xdr:col>
      <xdr:colOff>190500</xdr:colOff>
      <xdr:row>21</xdr:row>
      <xdr:rowOff>177573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U164"/>
  <sheetViews>
    <sheetView tabSelected="1" zoomScale="110" zoomScaleNormal="110" workbookViewId="0">
      <selection activeCell="E3" sqref="E3"/>
    </sheetView>
  </sheetViews>
  <sheetFormatPr defaultRowHeight="15" x14ac:dyDescent="0.25"/>
  <cols>
    <col min="5" max="5" width="9.140625" customWidth="1"/>
  </cols>
  <sheetData>
    <row r="1" spans="1:9" ht="18.75" x14ac:dyDescent="0.3">
      <c r="B1" s="1" t="s">
        <v>51</v>
      </c>
    </row>
    <row r="2" spans="1:9" x14ac:dyDescent="0.25">
      <c r="B2" t="s">
        <v>0</v>
      </c>
    </row>
    <row r="5" spans="1:9" ht="18" x14ac:dyDescent="0.35">
      <c r="A5" s="12" t="s">
        <v>20</v>
      </c>
      <c r="C5" s="2" t="s">
        <v>2</v>
      </c>
      <c r="D5" s="5">
        <f>(I5-F5)/1000*G5+F5</f>
        <v>0.96700000000000008</v>
      </c>
      <c r="E5" t="s">
        <v>5</v>
      </c>
      <c r="F5" s="4">
        <v>0.2</v>
      </c>
      <c r="G5">
        <v>767</v>
      </c>
      <c r="I5" s="4">
        <v>1.2</v>
      </c>
    </row>
    <row r="6" spans="1:9" ht="18" x14ac:dyDescent="0.35">
      <c r="C6" s="2" t="s">
        <v>3</v>
      </c>
      <c r="D6" s="5">
        <f>D5^(3/2)</f>
        <v>0.95091064932516145</v>
      </c>
      <c r="E6" t="s">
        <v>6</v>
      </c>
    </row>
    <row r="7" spans="1:9" ht="18" x14ac:dyDescent="0.35">
      <c r="A7" s="12" t="s">
        <v>21</v>
      </c>
      <c r="C7" s="2" t="s">
        <v>1</v>
      </c>
      <c r="D7" s="5">
        <f>(I7-F7)/1000*G7+F7</f>
        <v>1.5255999999999998</v>
      </c>
      <c r="E7" t="s">
        <v>5</v>
      </c>
      <c r="F7" s="3">
        <f>I5</f>
        <v>1.2</v>
      </c>
      <c r="G7">
        <v>37</v>
      </c>
      <c r="I7" s="4">
        <v>10</v>
      </c>
    </row>
    <row r="8" spans="1:9" ht="18" x14ac:dyDescent="0.35">
      <c r="C8" s="2" t="s">
        <v>4</v>
      </c>
      <c r="D8" s="5">
        <f>D7^(3/2)</f>
        <v>1.8843476051981489</v>
      </c>
      <c r="E8" t="s">
        <v>6</v>
      </c>
    </row>
    <row r="10" spans="1:9" ht="18" x14ac:dyDescent="0.35">
      <c r="A10" s="12" t="s">
        <v>11</v>
      </c>
      <c r="C10" s="2" t="s">
        <v>12</v>
      </c>
      <c r="D10">
        <f>1/(1/D6-1/D8)</f>
        <v>1.9196220950320946</v>
      </c>
      <c r="E10" t="s">
        <v>6</v>
      </c>
    </row>
    <row r="13" spans="1:9" ht="18" x14ac:dyDescent="0.35">
      <c r="A13" s="12" t="s">
        <v>22</v>
      </c>
      <c r="C13" s="2" t="s">
        <v>7</v>
      </c>
      <c r="D13">
        <f>360/D6</f>
        <v>378.5844655914658</v>
      </c>
      <c r="E13" t="s">
        <v>10</v>
      </c>
    </row>
    <row r="14" spans="1:9" ht="18" x14ac:dyDescent="0.35">
      <c r="C14" s="2" t="s">
        <v>8</v>
      </c>
      <c r="D14">
        <f>360/D8</f>
        <v>191.04755354421147</v>
      </c>
      <c r="E14" t="s">
        <v>10</v>
      </c>
    </row>
    <row r="15" spans="1:9" ht="18" x14ac:dyDescent="0.35">
      <c r="C15" s="2" t="s">
        <v>9</v>
      </c>
      <c r="D15">
        <f>D13-D14</f>
        <v>187.53691204725433</v>
      </c>
      <c r="E15" t="s">
        <v>10</v>
      </c>
    </row>
    <row r="16" spans="1:9" ht="18" x14ac:dyDescent="0.35">
      <c r="C16" s="2"/>
    </row>
    <row r="17" spans="1:13" x14ac:dyDescent="0.25">
      <c r="A17" s="12" t="s">
        <v>27</v>
      </c>
      <c r="C17" s="2"/>
    </row>
    <row r="18" spans="1:13" x14ac:dyDescent="0.25">
      <c r="C18" s="2" t="s">
        <v>28</v>
      </c>
      <c r="D18" s="5">
        <f>(I18-F18)/500*G18+F18</f>
        <v>-0.10802344976333833</v>
      </c>
      <c r="E18" t="s">
        <v>6</v>
      </c>
      <c r="F18" s="6">
        <f>-0.4*D6</f>
        <v>-0.3803642597300646</v>
      </c>
      <c r="G18">
        <v>179</v>
      </c>
      <c r="I18" s="6">
        <f>0.4*D6</f>
        <v>0.3803642597300646</v>
      </c>
    </row>
    <row r="19" spans="1:13" ht="18" x14ac:dyDescent="0.35">
      <c r="C19" s="2"/>
    </row>
    <row r="20" spans="1:13" ht="18" x14ac:dyDescent="0.35">
      <c r="C20" s="2"/>
    </row>
    <row r="21" spans="1:13" x14ac:dyDescent="0.25">
      <c r="C21" t="s">
        <v>24</v>
      </c>
      <c r="D21">
        <v>0</v>
      </c>
      <c r="E21">
        <v>0</v>
      </c>
    </row>
    <row r="22" spans="1:13" x14ac:dyDescent="0.25">
      <c r="C22" s="7" t="s">
        <v>40</v>
      </c>
      <c r="D22" t="s">
        <v>20</v>
      </c>
      <c r="F22" t="s">
        <v>21</v>
      </c>
      <c r="H22" t="s">
        <v>31</v>
      </c>
      <c r="J22" s="13" t="s">
        <v>32</v>
      </c>
      <c r="K22" s="13" t="s">
        <v>34</v>
      </c>
      <c r="L22" s="8" t="s">
        <v>38</v>
      </c>
      <c r="M22" s="13" t="s">
        <v>37</v>
      </c>
    </row>
    <row r="23" spans="1:13" x14ac:dyDescent="0.25">
      <c r="C23" s="9">
        <f>D18</f>
        <v>-0.10802344976333833</v>
      </c>
      <c r="D23" s="9">
        <f>D$5*COS(RADIANS(D13*C23))</f>
        <v>0.73095450402112494</v>
      </c>
      <c r="E23" s="9">
        <f>D$5*SIN(RADIANS(D13*C23))</f>
        <v>-0.63308333815638484</v>
      </c>
      <c r="F23" s="9">
        <f>D$7*COS(RADIANS(D14*C23))</f>
        <v>1.427699720210964</v>
      </c>
      <c r="G23" s="9">
        <f>D$7*SIN(RADIANS(D14*C23))</f>
        <v>-0.53770704747988429</v>
      </c>
      <c r="H23" s="9">
        <f>F23-D23</f>
        <v>0.69674521618983909</v>
      </c>
      <c r="I23" s="9">
        <f>G23-E23</f>
        <v>9.5376290676500552E-2</v>
      </c>
      <c r="J23">
        <f>DEGREES(ATAN2(H23,I23))</f>
        <v>7.7946779900792436</v>
      </c>
      <c r="K23">
        <f>25*D18*(5*D18*D18-1)</f>
        <v>2.5430196525464028</v>
      </c>
      <c r="L23">
        <f>(D23*F23+E23*G23)/D5/D7</f>
        <v>0.93814067792927136</v>
      </c>
      <c r="M23" s="11">
        <f>DEGREES(ACOS(L23))</f>
        <v>20.258384197308175</v>
      </c>
    </row>
    <row r="24" spans="1:13" x14ac:dyDescent="0.25">
      <c r="C24" t="s">
        <v>25</v>
      </c>
      <c r="D24" s="9">
        <f>(1-D26)*D23+D26*F23</f>
        <v>4.7999999999999989</v>
      </c>
      <c r="E24">
        <f>(1-D26)*E23+D26*G23</f>
        <v>-7.6078486192470596E-2</v>
      </c>
    </row>
    <row r="25" spans="1:13" x14ac:dyDescent="0.25">
      <c r="C25" t="s">
        <v>30</v>
      </c>
      <c r="D25">
        <v>4.8</v>
      </c>
    </row>
    <row r="26" spans="1:13" x14ac:dyDescent="0.25">
      <c r="C26" t="s">
        <v>26</v>
      </c>
      <c r="D26">
        <f>(D25-D23)/(F23-D23)</f>
        <v>5.8400766900568142</v>
      </c>
    </row>
    <row r="27" spans="1:13" x14ac:dyDescent="0.25">
      <c r="C27" t="s">
        <v>29</v>
      </c>
      <c r="D27">
        <v>4.9000000000000004</v>
      </c>
      <c r="E27">
        <v>-2</v>
      </c>
    </row>
    <row r="28" spans="1:13" x14ac:dyDescent="0.25">
      <c r="D28">
        <v>4.9000000000000004</v>
      </c>
      <c r="E28">
        <v>2</v>
      </c>
    </row>
    <row r="30" spans="1:13" x14ac:dyDescent="0.25">
      <c r="D30">
        <f>D5*SQRT(D7)+D7*SQRT(D5)</f>
        <v>2.6946082314775497</v>
      </c>
      <c r="H30" t="s">
        <v>42</v>
      </c>
    </row>
    <row r="31" spans="1:13" x14ac:dyDescent="0.25">
      <c r="D31">
        <f>D5*SQRT(D5)+D7*SQRT(D7)</f>
        <v>2.8352582545233105</v>
      </c>
    </row>
    <row r="32" spans="1:13" ht="18" x14ac:dyDescent="0.35">
      <c r="C32" t="s">
        <v>35</v>
      </c>
      <c r="D32">
        <f>D30/D31</f>
        <v>0.95039251792270751</v>
      </c>
    </row>
    <row r="33" spans="1:21" ht="18" x14ac:dyDescent="0.35">
      <c r="C33" t="s">
        <v>36</v>
      </c>
      <c r="D33" s="11">
        <f>DEGREES(ACOS(D32))</f>
        <v>18.12270963268416</v>
      </c>
    </row>
    <row r="36" spans="1:21" x14ac:dyDescent="0.25">
      <c r="A36" s="12" t="s">
        <v>23</v>
      </c>
      <c r="I36" s="12" t="s">
        <v>39</v>
      </c>
      <c r="M36" t="s">
        <v>50</v>
      </c>
    </row>
    <row r="37" spans="1:21" ht="18" x14ac:dyDescent="0.35">
      <c r="A37" s="7" t="s">
        <v>13</v>
      </c>
      <c r="B37" s="8" t="s">
        <v>18</v>
      </c>
      <c r="C37" s="8" t="s">
        <v>19</v>
      </c>
      <c r="D37" s="8" t="s">
        <v>14</v>
      </c>
      <c r="E37" s="8" t="s">
        <v>16</v>
      </c>
      <c r="F37" s="8" t="s">
        <v>15</v>
      </c>
      <c r="G37" s="8" t="s">
        <v>17</v>
      </c>
      <c r="J37" s="8" t="s">
        <v>43</v>
      </c>
      <c r="L37">
        <f>(I18-F18)/100</f>
        <v>7.6072851946012918E-3</v>
      </c>
    </row>
    <row r="38" spans="1:21" x14ac:dyDescent="0.25">
      <c r="A38" s="10">
        <v>0</v>
      </c>
      <c r="B38" s="9">
        <f>COS(A38)</f>
        <v>1</v>
      </c>
      <c r="C38" s="9">
        <f>SIN(A38)</f>
        <v>0</v>
      </c>
      <c r="D38" s="9">
        <f>D$5*B38</f>
        <v>0.96700000000000008</v>
      </c>
      <c r="E38" s="9">
        <f>D$5*C38</f>
        <v>0</v>
      </c>
      <c r="F38" s="9">
        <f>D$7*B38</f>
        <v>1.5255999999999998</v>
      </c>
      <c r="G38" s="9">
        <f>D$7*C38</f>
        <v>0</v>
      </c>
      <c r="I38" s="7" t="s">
        <v>41</v>
      </c>
      <c r="J38" s="7" t="s">
        <v>40</v>
      </c>
      <c r="K38" t="s">
        <v>20</v>
      </c>
      <c r="M38" t="s">
        <v>21</v>
      </c>
      <c r="O38" t="s">
        <v>31</v>
      </c>
      <c r="Q38" s="8" t="s">
        <v>33</v>
      </c>
      <c r="R38" s="13" t="s">
        <v>32</v>
      </c>
      <c r="S38" s="13" t="s">
        <v>34</v>
      </c>
      <c r="T38" s="8" t="s">
        <v>38</v>
      </c>
      <c r="U38" s="13" t="s">
        <v>37</v>
      </c>
    </row>
    <row r="39" spans="1:21" x14ac:dyDescent="0.25">
      <c r="A39" s="10">
        <v>0.05</v>
      </c>
      <c r="B39" s="9">
        <f>COS(A39)</f>
        <v>0.99875026039496628</v>
      </c>
      <c r="C39" s="9">
        <f>SIN(A39)</f>
        <v>4.9979169270678331E-2</v>
      </c>
      <c r="D39" s="9">
        <f>D$5*B39</f>
        <v>0.96579150180193252</v>
      </c>
      <c r="E39" s="9">
        <f>D$5*C39</f>
        <v>4.8329856684745952E-2</v>
      </c>
      <c r="F39" s="9">
        <f t="shared" ref="F39:F102" si="0">D$7*B39</f>
        <v>1.5236933972585605</v>
      </c>
      <c r="G39" s="9">
        <f t="shared" ref="G39:G102" si="1">D$7*C39</f>
        <v>7.6248220639346859E-2</v>
      </c>
      <c r="I39">
        <v>0</v>
      </c>
      <c r="J39" s="9">
        <f>L$37*I39+F$18</f>
        <v>-0.3803642597300646</v>
      </c>
      <c r="K39" s="9">
        <f>D$5*COS(RADIANS(D$13*J39))</f>
        <v>-0.7823194335605741</v>
      </c>
      <c r="L39" s="9">
        <f>D$5*SIN(RADIANS(D$13*J39))</f>
        <v>-0.56838833896682173</v>
      </c>
      <c r="M39" s="9">
        <f>D$7*COS(RADIANS(D$14*J39))</f>
        <v>0.45449715611424762</v>
      </c>
      <c r="N39" s="9">
        <f>D$7*SIN(RADIANS(D$14*J39))</f>
        <v>-1.4563267816956678</v>
      </c>
      <c r="O39" s="9">
        <f>M39-K39</f>
        <v>1.2368165896748218</v>
      </c>
      <c r="P39" s="9">
        <f>N39-L39</f>
        <v>-0.88793844272884603</v>
      </c>
      <c r="Q39">
        <f>P39/O39</f>
        <v>-0.71792248757133736</v>
      </c>
      <c r="R39">
        <f>DEGREES(ATAN(Q39))</f>
        <v>-35.675416497795609</v>
      </c>
      <c r="S39" s="11">
        <f>25*J39*(5*J39*J39-1)</f>
        <v>2.6303629151931247</v>
      </c>
      <c r="T39">
        <f>(K39*M39+L39*N39)/D$5/D$7</f>
        <v>0.32007831778170159</v>
      </c>
      <c r="U39" s="11">
        <f>DEGREES(ACOS(T39))</f>
        <v>71.332338722916106</v>
      </c>
    </row>
    <row r="40" spans="1:21" x14ac:dyDescent="0.25">
      <c r="A40" s="10">
        <v>0.1</v>
      </c>
      <c r="B40" s="9">
        <f t="shared" ref="B40:B103" si="2">COS(A40)</f>
        <v>0.99500416527802582</v>
      </c>
      <c r="C40" s="9">
        <f t="shared" ref="C40:C103" si="3">SIN(A40)</f>
        <v>9.9833416646828155E-2</v>
      </c>
      <c r="D40" s="9">
        <f t="shared" ref="D40:D103" si="4">D$5*B40</f>
        <v>0.96216902782385105</v>
      </c>
      <c r="E40" s="9">
        <f t="shared" ref="E40:E103" si="5">D$5*C40</f>
        <v>9.6538913897482828E-2</v>
      </c>
      <c r="F40" s="9">
        <f t="shared" si="0"/>
        <v>1.517978354548156</v>
      </c>
      <c r="G40" s="9">
        <f t="shared" si="1"/>
        <v>0.15230586043640101</v>
      </c>
      <c r="I40">
        <v>1</v>
      </c>
      <c r="J40" s="9">
        <f t="shared" ref="J40:J103" si="6">L$37*I40+F$18</f>
        <v>-0.3727569745354633</v>
      </c>
      <c r="K40" s="9">
        <f>D$5*COS(RADIANS(D$13*J40))</f>
        <v>-0.75277304561531166</v>
      </c>
      <c r="L40" s="9">
        <f>D$5*SIN(RADIANS(D$13*J40))</f>
        <v>-0.60697754636810752</v>
      </c>
      <c r="M40" s="9">
        <f>D$7*COS(RADIANS(D$14*J40))</f>
        <v>0.49128787790006206</v>
      </c>
      <c r="N40" s="9">
        <f>D$7*SIN(RADIANS(D$14*J40))</f>
        <v>-1.4443308419570819</v>
      </c>
      <c r="O40" s="9">
        <f>M40-K40</f>
        <v>1.2440609235153737</v>
      </c>
      <c r="P40" s="9">
        <f>N40-L40</f>
        <v>-0.83735329558897442</v>
      </c>
      <c r="Q40">
        <f>P40/O40</f>
        <v>-0.67308061828905008</v>
      </c>
      <c r="R40">
        <f>DEGREES(ATAN(Q40))</f>
        <v>-33.943732728598938</v>
      </c>
      <c r="S40" s="11">
        <f t="shared" ref="S40:S103" si="7">25*J40*(5*J40*J40-1)</f>
        <v>2.8447059376665562</v>
      </c>
      <c r="T40">
        <f>(K40*M40+L40*N40)/D$5/D$7</f>
        <v>0.34356640022294405</v>
      </c>
      <c r="U40" s="11">
        <f>DEGREES(ACOS(T40))</f>
        <v>69.9056919484578</v>
      </c>
    </row>
    <row r="41" spans="1:21" x14ac:dyDescent="0.25">
      <c r="A41" s="10">
        <v>0.15</v>
      </c>
      <c r="B41" s="9">
        <f t="shared" si="2"/>
        <v>0.98877107793604224</v>
      </c>
      <c r="C41" s="9">
        <f t="shared" si="3"/>
        <v>0.14943813247359922</v>
      </c>
      <c r="D41" s="9">
        <f t="shared" si="4"/>
        <v>0.95614163236415295</v>
      </c>
      <c r="E41" s="9">
        <f t="shared" si="5"/>
        <v>0.14450667410197046</v>
      </c>
      <c r="F41" s="9">
        <f t="shared" si="0"/>
        <v>1.5084691564992259</v>
      </c>
      <c r="G41" s="9">
        <f t="shared" si="1"/>
        <v>0.22798281490172295</v>
      </c>
      <c r="I41">
        <v>2</v>
      </c>
      <c r="J41" s="9">
        <f t="shared" si="6"/>
        <v>-0.365149689340862</v>
      </c>
      <c r="K41" s="9">
        <f t="shared" ref="K41:K104" si="8">D$5*COS(RADIANS(D$13*J41))</f>
        <v>-0.7213250876251841</v>
      </c>
      <c r="L41" s="9">
        <f t="shared" ref="L41:L104" si="9">D$5*SIN(RADIANS(D$13*J41))</f>
        <v>-0.64403347580892145</v>
      </c>
      <c r="M41" s="9">
        <f t="shared" ref="M41:M104" si="10">D$7*COS(RADIANS(D$14*J41))</f>
        <v>0.52776251034209398</v>
      </c>
      <c r="N41" s="9">
        <f t="shared" ref="N41:N104" si="11">D$7*SIN(RADIANS(D$14*J41))</f>
        <v>-1.4314056352681481</v>
      </c>
      <c r="O41" s="9">
        <f t="shared" ref="O41:O104" si="12">M41-K41</f>
        <v>1.2490875979672782</v>
      </c>
      <c r="P41" s="9">
        <f t="shared" ref="P41:P104" si="13">N41-L41</f>
        <v>-0.78737215945922667</v>
      </c>
      <c r="Q41">
        <f t="shared" ref="Q41:Q104" si="14">P41/O41</f>
        <v>-0.63035783938658008</v>
      </c>
      <c r="R41">
        <f t="shared" ref="R41:R104" si="15">DEGREES(ATAN(Q41))</f>
        <v>-32.225602630862952</v>
      </c>
      <c r="S41" s="11">
        <f t="shared" si="7"/>
        <v>3.0428701552443944</v>
      </c>
      <c r="T41">
        <f t="shared" ref="T41:T104" si="16">(K41*M41+L41*N41)/D$5/D$7</f>
        <v>0.36684148448107462</v>
      </c>
      <c r="U41" s="11">
        <f t="shared" ref="U41:U104" si="17">DEGREES(ACOS(T41))</f>
        <v>68.479045173999481</v>
      </c>
    </row>
    <row r="42" spans="1:21" x14ac:dyDescent="0.25">
      <c r="A42" s="10">
        <v>0.2</v>
      </c>
      <c r="B42" s="9">
        <f t="shared" si="2"/>
        <v>0.98006657784124163</v>
      </c>
      <c r="C42" s="9">
        <f t="shared" si="3"/>
        <v>0.19866933079506122</v>
      </c>
      <c r="D42" s="9">
        <f t="shared" si="4"/>
        <v>0.94772438077248078</v>
      </c>
      <c r="E42" s="9">
        <f t="shared" si="5"/>
        <v>0.19211324287882423</v>
      </c>
      <c r="F42" s="9">
        <f t="shared" si="0"/>
        <v>1.4951895711545982</v>
      </c>
      <c r="G42" s="9">
        <f t="shared" si="1"/>
        <v>0.30308993106094534</v>
      </c>
      <c r="I42">
        <v>3</v>
      </c>
      <c r="J42" s="9">
        <f t="shared" si="6"/>
        <v>-0.35754240414626071</v>
      </c>
      <c r="K42" s="9">
        <f t="shared" si="8"/>
        <v>-0.68805499986137864</v>
      </c>
      <c r="L42" s="9">
        <f t="shared" si="9"/>
        <v>-0.67946252079548752</v>
      </c>
      <c r="M42" s="9">
        <f t="shared" si="10"/>
        <v>0.56389758605359896</v>
      </c>
      <c r="N42" s="9">
        <f t="shared" si="11"/>
        <v>-1.417559477568022</v>
      </c>
      <c r="O42" s="9">
        <f t="shared" si="12"/>
        <v>1.2519525859149776</v>
      </c>
      <c r="P42" s="9">
        <f t="shared" si="13"/>
        <v>-0.73809695677253451</v>
      </c>
      <c r="Q42">
        <f t="shared" si="14"/>
        <v>-0.58955663742896736</v>
      </c>
      <c r="R42">
        <f t="shared" si="15"/>
        <v>-30.521757781001089</v>
      </c>
      <c r="S42" s="11">
        <f t="shared" si="7"/>
        <v>3.2251857476183856</v>
      </c>
      <c r="T42">
        <f t="shared" si="16"/>
        <v>0.3898891408835311</v>
      </c>
      <c r="U42" s="11">
        <f t="shared" si="17"/>
        <v>67.052398399541133</v>
      </c>
    </row>
    <row r="43" spans="1:21" x14ac:dyDescent="0.25">
      <c r="A43" s="10">
        <v>0.25</v>
      </c>
      <c r="B43" s="9">
        <f t="shared" si="2"/>
        <v>0.96891242171064473</v>
      </c>
      <c r="C43" s="9">
        <f t="shared" si="3"/>
        <v>0.24740395925452294</v>
      </c>
      <c r="D43" s="9">
        <f t="shared" si="4"/>
        <v>0.93693831179419351</v>
      </c>
      <c r="E43" s="9">
        <f t="shared" si="5"/>
        <v>0.2392396285991237</v>
      </c>
      <c r="F43" s="9">
        <f t="shared" si="0"/>
        <v>1.4781727905617594</v>
      </c>
      <c r="G43" s="9">
        <f t="shared" si="1"/>
        <v>0.37743948023870016</v>
      </c>
      <c r="I43">
        <v>4</v>
      </c>
      <c r="J43" s="9">
        <f t="shared" si="6"/>
        <v>-0.34993511895165941</v>
      </c>
      <c r="K43" s="9">
        <f t="shared" si="8"/>
        <v>-0.65304682545303072</v>
      </c>
      <c r="L43" s="9">
        <f t="shared" si="9"/>
        <v>-0.71317518448535422</v>
      </c>
      <c r="M43" s="9">
        <f t="shared" si="10"/>
        <v>0.59966985611498691</v>
      </c>
      <c r="N43" s="9">
        <f t="shared" si="11"/>
        <v>-1.4028012773258478</v>
      </c>
      <c r="O43" s="9">
        <f t="shared" si="12"/>
        <v>1.2527166815680175</v>
      </c>
      <c r="P43" s="9">
        <f t="shared" si="13"/>
        <v>-0.68962609284049359</v>
      </c>
      <c r="Q43">
        <f t="shared" si="14"/>
        <v>-0.55050443806439375</v>
      </c>
      <c r="R43">
        <f t="shared" si="15"/>
        <v>-28.832978783765885</v>
      </c>
      <c r="S43" s="11">
        <f t="shared" si="7"/>
        <v>3.3919828944802761</v>
      </c>
      <c r="T43">
        <f t="shared" si="16"/>
        <v>0.41269508075442413</v>
      </c>
      <c r="U43" s="11">
        <f t="shared" si="17"/>
        <v>65.625751625082842</v>
      </c>
    </row>
    <row r="44" spans="1:21" x14ac:dyDescent="0.25">
      <c r="A44" s="10">
        <v>0.3</v>
      </c>
      <c r="B44" s="9">
        <f t="shared" si="2"/>
        <v>0.95533648912560598</v>
      </c>
      <c r="C44" s="9">
        <f t="shared" si="3"/>
        <v>0.29552020666133955</v>
      </c>
      <c r="D44" s="9">
        <f t="shared" si="4"/>
        <v>0.92381038498446111</v>
      </c>
      <c r="E44" s="9">
        <f t="shared" si="5"/>
        <v>0.28576803984151539</v>
      </c>
      <c r="F44" s="9">
        <f t="shared" si="0"/>
        <v>1.4574613478100242</v>
      </c>
      <c r="G44" s="9">
        <f t="shared" si="1"/>
        <v>0.45084562728253957</v>
      </c>
      <c r="I44">
        <v>5</v>
      </c>
      <c r="J44" s="9">
        <f t="shared" si="6"/>
        <v>-0.34232783375705816</v>
      </c>
      <c r="K44" s="9">
        <f t="shared" si="8"/>
        <v>-0.61638899808698333</v>
      </c>
      <c r="L44" s="9">
        <f t="shared" si="9"/>
        <v>-0.74508630576418799</v>
      </c>
      <c r="M44" s="9">
        <f t="shared" si="10"/>
        <v>0.63505630503192501</v>
      </c>
      <c r="N44" s="9">
        <f t="shared" si="11"/>
        <v>-1.3871405298091459</v>
      </c>
      <c r="O44" s="9">
        <f t="shared" si="12"/>
        <v>1.2514453031189083</v>
      </c>
      <c r="P44" s="9">
        <f t="shared" si="13"/>
        <v>-0.64205422404495793</v>
      </c>
      <c r="Q44">
        <f t="shared" si="14"/>
        <v>-0.51305016882863475</v>
      </c>
      <c r="R44">
        <f t="shared" si="15"/>
        <v>-27.160099156612119</v>
      </c>
      <c r="S44" s="11">
        <f t="shared" si="7"/>
        <v>3.543591775521814</v>
      </c>
      <c r="T44">
        <f t="shared" si="16"/>
        <v>0.43524516527298118</v>
      </c>
      <c r="U44" s="11">
        <f t="shared" si="17"/>
        <v>64.199104850624536</v>
      </c>
    </row>
    <row r="45" spans="1:21" x14ac:dyDescent="0.25">
      <c r="A45" s="10">
        <v>0.35</v>
      </c>
      <c r="B45" s="9">
        <f t="shared" si="2"/>
        <v>0.93937271284737889</v>
      </c>
      <c r="C45" s="9">
        <f t="shared" si="3"/>
        <v>0.34289780745545134</v>
      </c>
      <c r="D45" s="9">
        <f t="shared" si="4"/>
        <v>0.90837341332341548</v>
      </c>
      <c r="E45" s="9">
        <f t="shared" si="5"/>
        <v>0.33158217980942145</v>
      </c>
      <c r="F45" s="9">
        <f t="shared" si="0"/>
        <v>1.433107010719961</v>
      </c>
      <c r="G45" s="9">
        <f t="shared" si="1"/>
        <v>0.52312489505403648</v>
      </c>
      <c r="I45">
        <v>6</v>
      </c>
      <c r="J45" s="9">
        <f t="shared" si="6"/>
        <v>-0.33472054856245687</v>
      </c>
      <c r="K45" s="9">
        <f t="shared" si="8"/>
        <v>-0.57817411861662082</v>
      </c>
      <c r="L45" s="9">
        <f t="shared" si="9"/>
        <v>-0.77511527437013761</v>
      </c>
      <c r="M45" s="9">
        <f t="shared" si="10"/>
        <v>0.67003416554326189</v>
      </c>
      <c r="N45" s="9">
        <f t="shared" si="11"/>
        <v>-1.370587310974658</v>
      </c>
      <c r="O45" s="9">
        <f t="shared" si="12"/>
        <v>1.2482082841598827</v>
      </c>
      <c r="P45" s="9">
        <f t="shared" si="13"/>
        <v>-0.59547203660452042</v>
      </c>
      <c r="Q45">
        <f t="shared" si="14"/>
        <v>-0.47706143610904489</v>
      </c>
      <c r="R45">
        <f t="shared" si="15"/>
        <v>-25.504009544526173</v>
      </c>
      <c r="S45" s="11">
        <f t="shared" si="7"/>
        <v>3.6803425704347452</v>
      </c>
      <c r="T45">
        <f t="shared" si="16"/>
        <v>0.45752541423907722</v>
      </c>
      <c r="U45" s="11">
        <f t="shared" si="17"/>
        <v>62.772458076166195</v>
      </c>
    </row>
    <row r="46" spans="1:21" x14ac:dyDescent="0.25">
      <c r="A46" s="10">
        <v>0.4</v>
      </c>
      <c r="B46" s="9">
        <f t="shared" si="2"/>
        <v>0.9210609940028851</v>
      </c>
      <c r="C46" s="9">
        <f t="shared" si="3"/>
        <v>0.38941834230865052</v>
      </c>
      <c r="D46" s="9">
        <f t="shared" si="4"/>
        <v>0.89066598120078999</v>
      </c>
      <c r="E46" s="9">
        <f t="shared" si="5"/>
        <v>0.37656753701246509</v>
      </c>
      <c r="F46" s="9">
        <f t="shared" si="0"/>
        <v>1.4051706524508014</v>
      </c>
      <c r="G46" s="9">
        <f t="shared" si="1"/>
        <v>0.59409662302607713</v>
      </c>
      <c r="I46">
        <v>7</v>
      </c>
      <c r="J46" s="9">
        <f t="shared" si="6"/>
        <v>-0.32711326336785557</v>
      </c>
      <c r="K46" s="9">
        <f t="shared" si="8"/>
        <v>-0.53849872114407793</v>
      </c>
      <c r="L46" s="9">
        <f t="shared" si="9"/>
        <v>-0.80318623452235094</v>
      </c>
      <c r="M46" s="9">
        <f t="shared" si="10"/>
        <v>0.70458093326923688</v>
      </c>
      <c r="N46" s="9">
        <f t="shared" si="11"/>
        <v>-1.3531522709855868</v>
      </c>
      <c r="O46" s="9">
        <f t="shared" si="12"/>
        <v>1.2430796544133149</v>
      </c>
      <c r="P46" s="9">
        <f t="shared" si="13"/>
        <v>-0.54996603646323583</v>
      </c>
      <c r="Q46">
        <f t="shared" si="14"/>
        <v>-0.44242220079034139</v>
      </c>
      <c r="R46">
        <f t="shared" si="15"/>
        <v>-23.865662291366217</v>
      </c>
      <c r="S46" s="11">
        <f t="shared" si="7"/>
        <v>3.8025654589108173</v>
      </c>
      <c r="T46">
        <f t="shared" si="16"/>
        <v>0.47952201474043005</v>
      </c>
      <c r="U46" s="11">
        <f t="shared" si="17"/>
        <v>61.345811301707876</v>
      </c>
    </row>
    <row r="47" spans="1:21" x14ac:dyDescent="0.25">
      <c r="A47" s="10">
        <v>0.45</v>
      </c>
      <c r="B47" s="9">
        <f t="shared" si="2"/>
        <v>0.90044710235267689</v>
      </c>
      <c r="C47" s="9">
        <f t="shared" si="3"/>
        <v>0.43496553411123023</v>
      </c>
      <c r="D47" s="9">
        <f t="shared" si="4"/>
        <v>0.87073234797503862</v>
      </c>
      <c r="E47" s="9">
        <f t="shared" si="5"/>
        <v>0.42061167148555967</v>
      </c>
      <c r="F47" s="9">
        <f t="shared" si="0"/>
        <v>1.3737220993492436</v>
      </c>
      <c r="G47" s="9">
        <f t="shared" si="1"/>
        <v>0.66358341884009275</v>
      </c>
      <c r="I47">
        <v>8</v>
      </c>
      <c r="J47" s="9">
        <f t="shared" si="6"/>
        <v>-0.31950597817325427</v>
      </c>
      <c r="K47" s="9">
        <f t="shared" si="8"/>
        <v>-0.49746302916671686</v>
      </c>
      <c r="L47" s="9">
        <f t="shared" si="9"/>
        <v>-0.82922827653926179</v>
      </c>
      <c r="M47" s="9">
        <f t="shared" si="10"/>
        <v>0.73867438119055695</v>
      </c>
      <c r="N47" s="9">
        <f t="shared" si="11"/>
        <v>-1.3348466273593933</v>
      </c>
      <c r="O47" s="9">
        <f t="shared" si="12"/>
        <v>1.2361374103572738</v>
      </c>
      <c r="P47" s="9">
        <f t="shared" si="13"/>
        <v>-0.50561835082013151</v>
      </c>
      <c r="Q47">
        <f t="shared" si="14"/>
        <v>-0.40903086225179086</v>
      </c>
      <c r="R47">
        <f t="shared" si="15"/>
        <v>-22.246076394594031</v>
      </c>
      <c r="S47" s="11">
        <f t="shared" si="7"/>
        <v>3.9105906206417766</v>
      </c>
      <c r="T47">
        <f t="shared" si="16"/>
        <v>0.50122132971608657</v>
      </c>
      <c r="U47" s="11">
        <f t="shared" si="17"/>
        <v>59.919164527249549</v>
      </c>
    </row>
    <row r="48" spans="1:21" x14ac:dyDescent="0.25">
      <c r="A48" s="10">
        <v>0.5</v>
      </c>
      <c r="B48" s="9">
        <f t="shared" si="2"/>
        <v>0.87758256189037276</v>
      </c>
      <c r="C48" s="9">
        <f t="shared" si="3"/>
        <v>0.47942553860420301</v>
      </c>
      <c r="D48" s="9">
        <f t="shared" si="4"/>
        <v>0.84862233734799053</v>
      </c>
      <c r="E48" s="9">
        <f t="shared" si="5"/>
        <v>0.46360449583026436</v>
      </c>
      <c r="F48" s="9">
        <f t="shared" si="0"/>
        <v>1.3388399564199525</v>
      </c>
      <c r="G48" s="9">
        <f t="shared" si="1"/>
        <v>0.73141160169457198</v>
      </c>
      <c r="I48">
        <v>9</v>
      </c>
      <c r="J48" s="9">
        <f t="shared" si="6"/>
        <v>-0.31189869297865297</v>
      </c>
      <c r="K48" s="9">
        <f t="shared" si="8"/>
        <v>-0.45517070240387669</v>
      </c>
      <c r="L48" s="9">
        <f t="shared" si="9"/>
        <v>-0.85317561596259994</v>
      </c>
      <c r="M48" s="9">
        <f t="shared" si="10"/>
        <v>0.77229257394902351</v>
      </c>
      <c r="N48" s="9">
        <f t="shared" si="11"/>
        <v>-1.3156821577505684</v>
      </c>
      <c r="O48" s="9">
        <f t="shared" si="12"/>
        <v>1.2274632763529003</v>
      </c>
      <c r="P48" s="9">
        <f t="shared" si="13"/>
        <v>-0.46250654178796846</v>
      </c>
      <c r="Q48">
        <f t="shared" si="14"/>
        <v>-0.37679867960057495</v>
      </c>
      <c r="R48">
        <f t="shared" si="15"/>
        <v>-20.646342870681085</v>
      </c>
      <c r="S48" s="11">
        <f t="shared" si="7"/>
        <v>4.0047482353193704</v>
      </c>
      <c r="T48">
        <f t="shared" si="16"/>
        <v>0.52260990641088323</v>
      </c>
      <c r="U48" s="11">
        <f t="shared" si="17"/>
        <v>58.49251775279123</v>
      </c>
    </row>
    <row r="49" spans="1:21" x14ac:dyDescent="0.25">
      <c r="A49" s="10">
        <v>0.55000000000000004</v>
      </c>
      <c r="B49" s="9">
        <f t="shared" si="2"/>
        <v>0.85252452205950568</v>
      </c>
      <c r="C49" s="9">
        <f t="shared" si="3"/>
        <v>0.52268722893065922</v>
      </c>
      <c r="D49" s="9">
        <f t="shared" si="4"/>
        <v>0.82439121283154204</v>
      </c>
      <c r="E49" s="9">
        <f t="shared" si="5"/>
        <v>0.50543855037594754</v>
      </c>
      <c r="F49" s="9">
        <f t="shared" si="0"/>
        <v>1.3006114108539817</v>
      </c>
      <c r="G49" s="9">
        <f t="shared" si="1"/>
        <v>0.79741163645661362</v>
      </c>
      <c r="I49">
        <v>10</v>
      </c>
      <c r="J49" s="9">
        <f t="shared" si="6"/>
        <v>-0.30429140778405167</v>
      </c>
      <c r="K49" s="9">
        <f t="shared" si="8"/>
        <v>-0.41172857494342535</v>
      </c>
      <c r="L49" s="9">
        <f t="shared" si="9"/>
        <v>-0.87496775973464092</v>
      </c>
      <c r="M49" s="9">
        <f t="shared" si="10"/>
        <v>0.80541388196050379</v>
      </c>
      <c r="N49" s="9">
        <f t="shared" si="11"/>
        <v>-1.2956711923730153</v>
      </c>
      <c r="O49" s="9">
        <f t="shared" si="12"/>
        <v>1.2171424569039291</v>
      </c>
      <c r="P49" s="9">
        <f t="shared" si="13"/>
        <v>-0.4207034326383744</v>
      </c>
      <c r="Q49">
        <f t="shared" si="14"/>
        <v>-0.34564847381014591</v>
      </c>
      <c r="R49">
        <f t="shared" si="15"/>
        <v>-19.067630558243568</v>
      </c>
      <c r="S49" s="11">
        <f t="shared" si="7"/>
        <v>4.0853684826353449</v>
      </c>
      <c r="T49">
        <f t="shared" si="16"/>
        <v>0.54367448471564628</v>
      </c>
      <c r="U49" s="11">
        <f t="shared" si="17"/>
        <v>57.06587097833291</v>
      </c>
    </row>
    <row r="50" spans="1:21" x14ac:dyDescent="0.25">
      <c r="A50" s="10">
        <v>0.6</v>
      </c>
      <c r="B50" s="9">
        <f t="shared" si="2"/>
        <v>0.82533561490967833</v>
      </c>
      <c r="C50" s="9">
        <f t="shared" si="3"/>
        <v>0.56464247339503537</v>
      </c>
      <c r="D50" s="9">
        <f t="shared" si="4"/>
        <v>0.798099539617659</v>
      </c>
      <c r="E50" s="9">
        <f t="shared" si="5"/>
        <v>0.54600927177299929</v>
      </c>
      <c r="F50" s="9">
        <f t="shared" si="0"/>
        <v>1.2591320141062052</v>
      </c>
      <c r="G50" s="9">
        <f t="shared" si="1"/>
        <v>0.86141855741146589</v>
      </c>
      <c r="I50">
        <v>11</v>
      </c>
      <c r="J50" s="9">
        <f t="shared" si="6"/>
        <v>-0.29668412258945043</v>
      </c>
      <c r="K50" s="9">
        <f t="shared" si="8"/>
        <v>-0.36724638536958204</v>
      </c>
      <c r="L50" s="9">
        <f t="shared" si="9"/>
        <v>-0.89454965900892092</v>
      </c>
      <c r="M50" s="9">
        <f t="shared" si="10"/>
        <v>0.83801699533117446</v>
      </c>
      <c r="N50" s="9">
        <f t="shared" si="11"/>
        <v>-1.2748266060669231</v>
      </c>
      <c r="O50" s="9">
        <f t="shared" si="12"/>
        <v>1.2052633807007564</v>
      </c>
      <c r="P50" s="9">
        <f t="shared" si="13"/>
        <v>-0.38027694705800219</v>
      </c>
      <c r="Q50">
        <f t="shared" si="14"/>
        <v>-0.31551356587047724</v>
      </c>
      <c r="R50">
        <f t="shared" si="15"/>
        <v>-17.511192384849537</v>
      </c>
      <c r="S50" s="11">
        <f t="shared" si="7"/>
        <v>4.1527815422814465</v>
      </c>
      <c r="T50">
        <f t="shared" si="16"/>
        <v>0.56440200538795882</v>
      </c>
      <c r="U50" s="11">
        <f t="shared" si="17"/>
        <v>55.639224203874576</v>
      </c>
    </row>
    <row r="51" spans="1:21" x14ac:dyDescent="0.25">
      <c r="A51" s="10">
        <v>0.65</v>
      </c>
      <c r="B51" s="9">
        <f t="shared" si="2"/>
        <v>0.79608379854905587</v>
      </c>
      <c r="C51" s="9">
        <f t="shared" si="3"/>
        <v>0.60518640573603955</v>
      </c>
      <c r="D51" s="9">
        <f t="shared" si="4"/>
        <v>0.76981303319693706</v>
      </c>
      <c r="E51" s="9">
        <f t="shared" si="5"/>
        <v>0.58521525434675026</v>
      </c>
      <c r="F51" s="9">
        <f t="shared" si="0"/>
        <v>1.2145054430664395</v>
      </c>
      <c r="G51" s="9">
        <f t="shared" si="1"/>
        <v>0.92327238059090189</v>
      </c>
      <c r="I51">
        <v>12</v>
      </c>
      <c r="J51" s="9">
        <f t="shared" si="6"/>
        <v>-0.28907683739484913</v>
      </c>
      <c r="K51" s="9">
        <f t="shared" si="8"/>
        <v>-0.32183649955372823</v>
      </c>
      <c r="L51" s="9">
        <f t="shared" si="9"/>
        <v>-0.91187184820839995</v>
      </c>
      <c r="M51" s="9">
        <f t="shared" si="10"/>
        <v>0.87008093756807992</v>
      </c>
      <c r="N51" s="9">
        <f t="shared" si="11"/>
        <v>-1.2531618100152313</v>
      </c>
      <c r="O51" s="9">
        <f t="shared" si="12"/>
        <v>1.1919174371218082</v>
      </c>
      <c r="P51" s="9">
        <f t="shared" si="13"/>
        <v>-0.34128996180683135</v>
      </c>
      <c r="Q51">
        <f t="shared" si="14"/>
        <v>-0.28633691493847419</v>
      </c>
      <c r="R51">
        <f t="shared" si="15"/>
        <v>-15.978372121115282</v>
      </c>
      <c r="S51" s="11">
        <f t="shared" si="7"/>
        <v>4.2073175939494236</v>
      </c>
      <c r="T51">
        <f t="shared" si="16"/>
        <v>0.5847796181483963</v>
      </c>
      <c r="U51" s="11">
        <f t="shared" si="17"/>
        <v>54.212577429416257</v>
      </c>
    </row>
    <row r="52" spans="1:21" x14ac:dyDescent="0.25">
      <c r="A52" s="10">
        <v>0.7</v>
      </c>
      <c r="B52" s="9">
        <f t="shared" si="2"/>
        <v>0.7648421872844885</v>
      </c>
      <c r="C52" s="9">
        <f t="shared" si="3"/>
        <v>0.64421768723769102</v>
      </c>
      <c r="D52" s="9">
        <f t="shared" si="4"/>
        <v>0.73960239510410042</v>
      </c>
      <c r="E52" s="9">
        <f t="shared" si="5"/>
        <v>0.6229585035588473</v>
      </c>
      <c r="F52" s="9">
        <f t="shared" si="0"/>
        <v>1.1668432409212155</v>
      </c>
      <c r="G52" s="9">
        <f t="shared" si="1"/>
        <v>0.98281850364982126</v>
      </c>
      <c r="I52">
        <v>13</v>
      </c>
      <c r="J52" s="9">
        <f t="shared" si="6"/>
        <v>-0.28146955220024783</v>
      </c>
      <c r="K52" s="9">
        <f t="shared" si="8"/>
        <v>-0.27561362680846707</v>
      </c>
      <c r="L52" s="9">
        <f t="shared" si="9"/>
        <v>-0.92689056997980246</v>
      </c>
      <c r="M52" s="9">
        <f t="shared" si="10"/>
        <v>0.90158507907517815</v>
      </c>
      <c r="N52" s="9">
        <f t="shared" si="11"/>
        <v>-1.2306907431150216</v>
      </c>
      <c r="O52" s="9">
        <f t="shared" si="12"/>
        <v>1.1771987058836453</v>
      </c>
      <c r="P52" s="9">
        <f t="shared" si="13"/>
        <v>-0.30380017313521912</v>
      </c>
      <c r="Q52">
        <f t="shared" si="14"/>
        <v>-0.25807042737714903</v>
      </c>
      <c r="R52">
        <f t="shared" si="15"/>
        <v>-14.470611641734228</v>
      </c>
      <c r="S52" s="11">
        <f t="shared" si="7"/>
        <v>4.2493068173310222</v>
      </c>
      <c r="T52">
        <f t="shared" si="16"/>
        <v>0.60479468964721528</v>
      </c>
      <c r="U52" s="11">
        <f t="shared" si="17"/>
        <v>52.785930654957951</v>
      </c>
    </row>
    <row r="53" spans="1:21" x14ac:dyDescent="0.25">
      <c r="A53" s="10">
        <v>0.75</v>
      </c>
      <c r="B53" s="9">
        <f t="shared" si="2"/>
        <v>0.7316888688738209</v>
      </c>
      <c r="C53" s="9">
        <f t="shared" si="3"/>
        <v>0.68163876002333412</v>
      </c>
      <c r="D53" s="9">
        <f t="shared" si="4"/>
        <v>0.70754313620098486</v>
      </c>
      <c r="E53" s="9">
        <f t="shared" si="5"/>
        <v>0.65914468094256418</v>
      </c>
      <c r="F53" s="9">
        <f t="shared" si="0"/>
        <v>1.1162645383539009</v>
      </c>
      <c r="G53" s="9">
        <f t="shared" si="1"/>
        <v>1.0399080922915984</v>
      </c>
      <c r="I53">
        <v>14</v>
      </c>
      <c r="J53" s="9">
        <f t="shared" si="6"/>
        <v>-0.27386226700564653</v>
      </c>
      <c r="K53" s="9">
        <f t="shared" si="8"/>
        <v>-0.22869453012194194</v>
      </c>
      <c r="L53" s="9">
        <f t="shared" si="9"/>
        <v>-0.9395678857284897</v>
      </c>
      <c r="M53" s="9">
        <f t="shared" si="10"/>
        <v>0.93250915042620597</v>
      </c>
      <c r="N53" s="9">
        <f t="shared" si="11"/>
        <v>-1.2074278630093789</v>
      </c>
      <c r="O53" s="9">
        <f t="shared" si="12"/>
        <v>1.1612036805481478</v>
      </c>
      <c r="P53" s="9">
        <f t="shared" si="13"/>
        <v>-0.26785997728088917</v>
      </c>
      <c r="Q53">
        <f t="shared" si="14"/>
        <v>-0.23067441291130381</v>
      </c>
      <c r="R53">
        <f t="shared" si="15"/>
        <v>-12.989458706903084</v>
      </c>
      <c r="S53" s="11">
        <f t="shared" si="7"/>
        <v>4.2790793921179873</v>
      </c>
      <c r="T53">
        <f t="shared" si="16"/>
        <v>0.62443481129655287</v>
      </c>
      <c r="U53" s="11">
        <f t="shared" si="17"/>
        <v>51.359283880499603</v>
      </c>
    </row>
    <row r="54" spans="1:21" x14ac:dyDescent="0.25">
      <c r="A54" s="10">
        <v>0.8</v>
      </c>
      <c r="B54" s="9">
        <f t="shared" si="2"/>
        <v>0.69670670934716539</v>
      </c>
      <c r="C54" s="9">
        <f t="shared" si="3"/>
        <v>0.71735609089952279</v>
      </c>
      <c r="D54" s="9">
        <f t="shared" si="4"/>
        <v>0.673715387938709</v>
      </c>
      <c r="E54" s="9">
        <f t="shared" si="5"/>
        <v>0.69368333989983855</v>
      </c>
      <c r="F54" s="9">
        <f t="shared" si="0"/>
        <v>1.0628957557800354</v>
      </c>
      <c r="G54" s="9">
        <f t="shared" si="1"/>
        <v>1.0943984522763119</v>
      </c>
      <c r="I54">
        <v>15</v>
      </c>
      <c r="J54" s="9">
        <f t="shared" si="6"/>
        <v>-0.26625498181104523</v>
      </c>
      <c r="K54" s="9">
        <f t="shared" si="8"/>
        <v>-0.18119773120439592</v>
      </c>
      <c r="L54" s="9">
        <f t="shared" si="9"/>
        <v>-0.94987177145464197</v>
      </c>
      <c r="M54" s="9">
        <f t="shared" si="10"/>
        <v>0.96283325540580733</v>
      </c>
      <c r="N54" s="9">
        <f t="shared" si="11"/>
        <v>-1.183388136785499</v>
      </c>
      <c r="O54" s="9">
        <f t="shared" si="12"/>
        <v>1.1440309866102032</v>
      </c>
      <c r="P54" s="9">
        <f t="shared" si="13"/>
        <v>-0.23351636533085707</v>
      </c>
      <c r="Q54">
        <f t="shared" si="14"/>
        <v>-0.20411716820955417</v>
      </c>
      <c r="R54">
        <f t="shared" si="15"/>
        <v>-11.536575268512449</v>
      </c>
      <c r="S54" s="11">
        <f t="shared" si="7"/>
        <v>4.2969654980020673</v>
      </c>
      <c r="T54">
        <f t="shared" si="16"/>
        <v>0.6436878069632801</v>
      </c>
      <c r="U54" s="11">
        <f t="shared" si="17"/>
        <v>49.932637106041298</v>
      </c>
    </row>
    <row r="55" spans="1:21" x14ac:dyDescent="0.25">
      <c r="A55" s="10">
        <v>0.85</v>
      </c>
      <c r="B55" s="9">
        <f t="shared" si="2"/>
        <v>0.65998314588498219</v>
      </c>
      <c r="C55" s="9">
        <f t="shared" si="3"/>
        <v>0.75128040514029271</v>
      </c>
      <c r="D55" s="9">
        <f t="shared" si="4"/>
        <v>0.63820370207077781</v>
      </c>
      <c r="E55" s="9">
        <f t="shared" si="5"/>
        <v>0.72648815177066306</v>
      </c>
      <c r="F55" s="9">
        <f t="shared" si="0"/>
        <v>1.0068702873621287</v>
      </c>
      <c r="G55" s="9">
        <f t="shared" si="1"/>
        <v>1.1461533860820305</v>
      </c>
      <c r="I55">
        <v>16</v>
      </c>
      <c r="J55" s="9">
        <f t="shared" si="6"/>
        <v>-0.25864769661644393</v>
      </c>
      <c r="K55" s="9">
        <f t="shared" si="8"/>
        <v>-0.13324321109204501</v>
      </c>
      <c r="L55" s="9">
        <f t="shared" si="9"/>
        <v>-0.95777619864866181</v>
      </c>
      <c r="M55" s="9">
        <f t="shared" si="10"/>
        <v>0.99253788381054564</v>
      </c>
      <c r="N55" s="9">
        <f t="shared" si="11"/>
        <v>-1.1585870313450273</v>
      </c>
      <c r="O55" s="9">
        <f t="shared" si="12"/>
        <v>1.1257810949025906</v>
      </c>
      <c r="P55" s="9">
        <f t="shared" si="13"/>
        <v>-0.20081083269636546</v>
      </c>
      <c r="Q55">
        <f t="shared" si="14"/>
        <v>-0.17837467124436018</v>
      </c>
      <c r="R55">
        <f t="shared" si="15"/>
        <v>-10.113746292535303</v>
      </c>
      <c r="S55" s="11">
        <f t="shared" si="7"/>
        <v>4.3032953146750117</v>
      </c>
      <c r="T55">
        <f t="shared" si="16"/>
        <v>0.66254174051774772</v>
      </c>
      <c r="U55" s="11">
        <f t="shared" si="17"/>
        <v>48.505990331582964</v>
      </c>
    </row>
    <row r="56" spans="1:21" x14ac:dyDescent="0.25">
      <c r="A56" s="10">
        <v>0.9</v>
      </c>
      <c r="B56" s="9">
        <f t="shared" si="2"/>
        <v>0.62160996827066439</v>
      </c>
      <c r="C56" s="9">
        <f t="shared" si="3"/>
        <v>0.78332690962748341</v>
      </c>
      <c r="D56" s="9">
        <f t="shared" si="4"/>
        <v>0.6010968393177325</v>
      </c>
      <c r="E56" s="9">
        <f t="shared" si="5"/>
        <v>0.75747712160977654</v>
      </c>
      <c r="F56" s="9">
        <f t="shared" si="0"/>
        <v>0.94832816759372551</v>
      </c>
      <c r="G56" s="9">
        <f t="shared" si="1"/>
        <v>1.1950435333276885</v>
      </c>
      <c r="I56">
        <v>17</v>
      </c>
      <c r="J56" s="9">
        <f t="shared" si="6"/>
        <v>-0.25104041142184264</v>
      </c>
      <c r="K56" s="9">
        <f t="shared" si="8"/>
        <v>-8.4952107064568669E-2</v>
      </c>
      <c r="L56" s="9">
        <f t="shared" si="9"/>
        <v>-0.96326120004144788</v>
      </c>
      <c r="M56" s="9">
        <f t="shared" si="10"/>
        <v>1.0216039240015589</v>
      </c>
      <c r="N56" s="9">
        <f t="shared" si="11"/>
        <v>-1.1330405034528188</v>
      </c>
      <c r="O56" s="9">
        <f t="shared" si="12"/>
        <v>1.1065560310661275</v>
      </c>
      <c r="P56" s="9">
        <f t="shared" si="13"/>
        <v>-0.16977930341137093</v>
      </c>
      <c r="Q56">
        <f t="shared" si="14"/>
        <v>-0.15343037193317233</v>
      </c>
      <c r="R56">
        <f t="shared" si="15"/>
        <v>-8.7228890711180309</v>
      </c>
      <c r="S56" s="11">
        <f t="shared" si="7"/>
        <v>4.2983990218285619</v>
      </c>
      <c r="T56">
        <f t="shared" si="16"/>
        <v>0.6809849232337325</v>
      </c>
      <c r="U56" s="11">
        <f t="shared" si="17"/>
        <v>47.079343557124645</v>
      </c>
    </row>
    <row r="57" spans="1:21" x14ac:dyDescent="0.25">
      <c r="A57" s="10">
        <v>0.95</v>
      </c>
      <c r="B57" s="9">
        <f t="shared" si="2"/>
        <v>0.58168308946388358</v>
      </c>
      <c r="C57" s="9">
        <f t="shared" si="3"/>
        <v>0.81341550478937374</v>
      </c>
      <c r="D57" s="9">
        <f t="shared" si="4"/>
        <v>0.56248754751157548</v>
      </c>
      <c r="E57" s="9">
        <f t="shared" si="5"/>
        <v>0.78657279313132444</v>
      </c>
      <c r="F57" s="9">
        <f t="shared" si="0"/>
        <v>0.88741572128610069</v>
      </c>
      <c r="G57" s="9">
        <f t="shared" si="1"/>
        <v>1.2409466941066685</v>
      </c>
      <c r="I57">
        <v>18</v>
      </c>
      <c r="J57" s="9">
        <f t="shared" si="6"/>
        <v>-0.24343312622724134</v>
      </c>
      <c r="K57" s="9">
        <f t="shared" si="8"/>
        <v>-3.6446406641826523E-2</v>
      </c>
      <c r="L57" s="9">
        <f t="shared" si="9"/>
        <v>-0.96631292004344982</v>
      </c>
      <c r="M57" s="9">
        <f t="shared" si="10"/>
        <v>1.0500126752007821</v>
      </c>
      <c r="N57" s="9">
        <f t="shared" si="11"/>
        <v>-1.1067649894705274</v>
      </c>
      <c r="O57" s="9">
        <f t="shared" si="12"/>
        <v>1.0864590818426088</v>
      </c>
      <c r="P57" s="9">
        <f t="shared" si="13"/>
        <v>-0.14045206942707755</v>
      </c>
      <c r="Q57">
        <f t="shared" si="14"/>
        <v>-0.12927506592229335</v>
      </c>
      <c r="R57">
        <f t="shared" si="15"/>
        <v>-7.36606297349174</v>
      </c>
      <c r="S57" s="11">
        <f t="shared" si="7"/>
        <v>4.2826067991544692</v>
      </c>
      <c r="T57">
        <f t="shared" si="16"/>
        <v>0.69900592103500703</v>
      </c>
      <c r="U57" s="11">
        <f t="shared" si="17"/>
        <v>45.652696782666311</v>
      </c>
    </row>
    <row r="58" spans="1:21" x14ac:dyDescent="0.25">
      <c r="A58" s="10">
        <v>1</v>
      </c>
      <c r="B58" s="9">
        <f t="shared" si="2"/>
        <v>0.54030230586813977</v>
      </c>
      <c r="C58" s="9">
        <f t="shared" si="3"/>
        <v>0.8414709848078965</v>
      </c>
      <c r="D58" s="9">
        <f t="shared" si="4"/>
        <v>0.52247232977449121</v>
      </c>
      <c r="E58" s="9">
        <f t="shared" si="5"/>
        <v>0.81370244230923594</v>
      </c>
      <c r="F58" s="9">
        <f t="shared" si="0"/>
        <v>0.82428519783243392</v>
      </c>
      <c r="G58" s="9">
        <f t="shared" si="1"/>
        <v>1.2837481344229267</v>
      </c>
      <c r="I58">
        <v>19</v>
      </c>
      <c r="J58" s="9">
        <f t="shared" si="6"/>
        <v>-0.23582584103264007</v>
      </c>
      <c r="K58" s="9">
        <f t="shared" si="8"/>
        <v>1.2151360567201921E-2</v>
      </c>
      <c r="L58" s="9">
        <f t="shared" si="9"/>
        <v>-0.96692364974509026</v>
      </c>
      <c r="M58" s="9">
        <f t="shared" si="10"/>
        <v>1.0777458595228289</v>
      </c>
      <c r="N58" s="9">
        <f t="shared" si="11"/>
        <v>-1.0797773947816272</v>
      </c>
      <c r="O58" s="9">
        <f t="shared" si="12"/>
        <v>1.065594498955627</v>
      </c>
      <c r="P58" s="9">
        <f t="shared" si="13"/>
        <v>-0.11285374503653689</v>
      </c>
      <c r="Q58">
        <f t="shared" si="14"/>
        <v>-0.10590683899658185</v>
      </c>
      <c r="R58">
        <f t="shared" si="15"/>
        <v>-6.0454795521464399</v>
      </c>
      <c r="S58" s="11">
        <f t="shared" si="7"/>
        <v>4.2562488263444775</v>
      </c>
      <c r="T58">
        <f t="shared" si="16"/>
        <v>0.71659356158403431</v>
      </c>
      <c r="U58" s="11">
        <f t="shared" si="17"/>
        <v>44.226050008208013</v>
      </c>
    </row>
    <row r="59" spans="1:21" x14ac:dyDescent="0.25">
      <c r="A59" s="10">
        <v>1.05</v>
      </c>
      <c r="B59" s="9">
        <f t="shared" si="2"/>
        <v>0.49757104789172696</v>
      </c>
      <c r="C59" s="9">
        <f t="shared" si="3"/>
        <v>0.86742322559401697</v>
      </c>
      <c r="D59" s="9">
        <f t="shared" si="4"/>
        <v>0.48115120331130001</v>
      </c>
      <c r="E59" s="9">
        <f t="shared" si="5"/>
        <v>0.83879825914941453</v>
      </c>
      <c r="F59" s="9">
        <f t="shared" si="0"/>
        <v>0.75909439066361861</v>
      </c>
      <c r="G59" s="9">
        <f t="shared" si="1"/>
        <v>1.3233408729662322</v>
      </c>
      <c r="I59">
        <v>20</v>
      </c>
      <c r="J59" s="9">
        <f t="shared" si="6"/>
        <v>-0.22821855583803877</v>
      </c>
      <c r="K59" s="9">
        <f t="shared" si="8"/>
        <v>6.071843238484597E-2</v>
      </c>
      <c r="L59" s="9">
        <f t="shared" si="9"/>
        <v>-0.96509184639013867</v>
      </c>
      <c r="M59" s="9">
        <f t="shared" si="10"/>
        <v>1.104785633734785</v>
      </c>
      <c r="N59" s="9">
        <f t="shared" si="11"/>
        <v>-1.0520950829146714</v>
      </c>
      <c r="O59" s="9">
        <f t="shared" si="12"/>
        <v>1.044067201349939</v>
      </c>
      <c r="P59" s="9">
        <f t="shared" si="13"/>
        <v>-8.7003236524532679E-2</v>
      </c>
      <c r="Q59">
        <f t="shared" si="14"/>
        <v>-8.3331069505909974E-2</v>
      </c>
      <c r="R59">
        <f t="shared" si="15"/>
        <v>-4.7635128774813946</v>
      </c>
      <c r="S59" s="11">
        <f t="shared" si="7"/>
        <v>4.2196552830903356</v>
      </c>
      <c r="T59">
        <f t="shared" si="16"/>
        <v>0.73373694120839639</v>
      </c>
      <c r="U59" s="11">
        <f t="shared" si="17"/>
        <v>42.799403233749672</v>
      </c>
    </row>
    <row r="60" spans="1:21" x14ac:dyDescent="0.25">
      <c r="A60" s="10">
        <v>1.1000000000000001</v>
      </c>
      <c r="B60" s="9">
        <f t="shared" si="2"/>
        <v>0.45359612142557731</v>
      </c>
      <c r="C60" s="9">
        <f t="shared" si="3"/>
        <v>0.89120736006143542</v>
      </c>
      <c r="D60" s="9">
        <f t="shared" si="4"/>
        <v>0.43862744941853332</v>
      </c>
      <c r="E60" s="9">
        <f t="shared" si="5"/>
        <v>0.86179751717940811</v>
      </c>
      <c r="F60" s="9">
        <f t="shared" si="0"/>
        <v>0.69200624284686063</v>
      </c>
      <c r="G60" s="9">
        <f t="shared" si="1"/>
        <v>1.3596259485097257</v>
      </c>
      <c r="I60">
        <v>21</v>
      </c>
      <c r="J60" s="9">
        <f t="shared" si="6"/>
        <v>-0.22061127064343747</v>
      </c>
      <c r="K60" s="9">
        <f t="shared" si="8"/>
        <v>0.10913212417265693</v>
      </c>
      <c r="L60" s="9">
        <f t="shared" si="9"/>
        <v>-0.96082213727284815</v>
      </c>
      <c r="M60" s="9">
        <f t="shared" si="10"/>
        <v>1.1311146007363528</v>
      </c>
      <c r="N60" s="9">
        <f t="shared" si="11"/>
        <v>-1.0237358643717824</v>
      </c>
      <c r="O60" s="9">
        <f t="shared" si="12"/>
        <v>1.021982476563696</v>
      </c>
      <c r="P60" s="9">
        <f t="shared" si="13"/>
        <v>-6.291372709893428E-2</v>
      </c>
      <c r="Q60">
        <f t="shared" si="14"/>
        <v>-6.1560475391392998E-2</v>
      </c>
      <c r="R60">
        <f t="shared" si="15"/>
        <v>-3.5227099175864067</v>
      </c>
      <c r="S60" s="11">
        <f t="shared" si="7"/>
        <v>4.1731563490837891</v>
      </c>
      <c r="T60">
        <f t="shared" si="16"/>
        <v>0.75042543166065612</v>
      </c>
      <c r="U60" s="11">
        <f t="shared" si="17"/>
        <v>41.372756459291345</v>
      </c>
    </row>
    <row r="61" spans="1:21" x14ac:dyDescent="0.25">
      <c r="A61" s="10">
        <v>1.1499999999999999</v>
      </c>
      <c r="B61" s="9">
        <f t="shared" si="2"/>
        <v>0.40848744088415739</v>
      </c>
      <c r="C61" s="9">
        <f t="shared" si="3"/>
        <v>0.91276394026052099</v>
      </c>
      <c r="D61" s="9">
        <f t="shared" si="4"/>
        <v>0.39500735533498021</v>
      </c>
      <c r="E61" s="9">
        <f t="shared" si="5"/>
        <v>0.88264273023192386</v>
      </c>
      <c r="F61" s="9">
        <f t="shared" si="0"/>
        <v>0.62318843981287042</v>
      </c>
      <c r="G61" s="9">
        <f t="shared" si="1"/>
        <v>1.3925126672614507</v>
      </c>
      <c r="I61">
        <v>22</v>
      </c>
      <c r="J61" s="9">
        <f t="shared" si="6"/>
        <v>-0.2130039854488362</v>
      </c>
      <c r="K61" s="9">
        <f t="shared" si="8"/>
        <v>0.15727013874345214</v>
      </c>
      <c r="L61" s="9">
        <f t="shared" si="9"/>
        <v>-0.95412530804900864</v>
      </c>
      <c r="M61" s="9">
        <f t="shared" si="10"/>
        <v>1.1567158207529595</v>
      </c>
      <c r="N61" s="9">
        <f t="shared" si="11"/>
        <v>-0.994717985169569</v>
      </c>
      <c r="O61" s="9">
        <f t="shared" si="12"/>
        <v>0.99944568200950745</v>
      </c>
      <c r="P61" s="9">
        <f t="shared" si="13"/>
        <v>-4.0592677120560361E-2</v>
      </c>
      <c r="Q61">
        <f t="shared" si="14"/>
        <v>-4.0615190851536656E-2</v>
      </c>
      <c r="R61">
        <f t="shared" si="15"/>
        <v>-2.3258007065731472</v>
      </c>
      <c r="S61" s="11">
        <f t="shared" si="7"/>
        <v>4.1170822040165849</v>
      </c>
      <c r="T61">
        <f t="shared" si="16"/>
        <v>0.76664868670747155</v>
      </c>
      <c r="U61" s="11">
        <f t="shared" si="17"/>
        <v>39.946109684833033</v>
      </c>
    </row>
    <row r="62" spans="1:21" x14ac:dyDescent="0.25">
      <c r="A62" s="10">
        <v>1.2</v>
      </c>
      <c r="B62" s="9">
        <f t="shared" si="2"/>
        <v>0.36235775447667362</v>
      </c>
      <c r="C62" s="9">
        <f t="shared" si="3"/>
        <v>0.93203908596722629</v>
      </c>
      <c r="D62" s="9">
        <f t="shared" si="4"/>
        <v>0.35039994857894341</v>
      </c>
      <c r="E62" s="9">
        <f t="shared" si="5"/>
        <v>0.9012817961303079</v>
      </c>
      <c r="F62" s="9">
        <f t="shared" si="0"/>
        <v>0.55281299022961317</v>
      </c>
      <c r="G62" s="9">
        <f t="shared" si="1"/>
        <v>1.4219188295516003</v>
      </c>
      <c r="I62">
        <v>23</v>
      </c>
      <c r="J62" s="9">
        <f t="shared" si="6"/>
        <v>-0.2053967002542349</v>
      </c>
      <c r="K62" s="9">
        <f t="shared" si="8"/>
        <v>0.20501087529462672</v>
      </c>
      <c r="L62" s="9">
        <f t="shared" si="9"/>
        <v>-0.94501827549044315</v>
      </c>
      <c r="M62" s="9">
        <f t="shared" si="10"/>
        <v>1.1815728222346262</v>
      </c>
      <c r="N62" s="9">
        <f t="shared" si="11"/>
        <v>-0.96506011509983158</v>
      </c>
      <c r="O62" s="9">
        <f t="shared" si="12"/>
        <v>0.97656194693999954</v>
      </c>
      <c r="P62" s="9">
        <f t="shared" si="13"/>
        <v>-2.0041839609388434E-2</v>
      </c>
      <c r="Q62">
        <f t="shared" si="14"/>
        <v>-2.0522855382793054E-2</v>
      </c>
      <c r="R62">
        <f t="shared" si="15"/>
        <v>-1.1757079509927908</v>
      </c>
      <c r="S62" s="11">
        <f t="shared" si="7"/>
        <v>4.0517630275804706</v>
      </c>
      <c r="T62">
        <f t="shared" si="16"/>
        <v>0.78239664854386859</v>
      </c>
      <c r="U62" s="11">
        <f t="shared" si="17"/>
        <v>38.51946291037472</v>
      </c>
    </row>
    <row r="63" spans="1:21" x14ac:dyDescent="0.25">
      <c r="A63" s="10">
        <v>1.25</v>
      </c>
      <c r="B63" s="9">
        <f t="shared" si="2"/>
        <v>0.31532236239526867</v>
      </c>
      <c r="C63" s="9">
        <f t="shared" si="3"/>
        <v>0.9489846193555862</v>
      </c>
      <c r="D63" s="9">
        <f t="shared" si="4"/>
        <v>0.30491672443622481</v>
      </c>
      <c r="E63" s="9">
        <f t="shared" si="5"/>
        <v>0.91766812691685196</v>
      </c>
      <c r="F63" s="9">
        <f t="shared" si="0"/>
        <v>0.48105579607022186</v>
      </c>
      <c r="G63" s="9">
        <f t="shared" si="1"/>
        <v>1.4477709352888821</v>
      </c>
      <c r="I63">
        <v>24</v>
      </c>
      <c r="J63" s="9">
        <f t="shared" si="6"/>
        <v>-0.1977894150596336</v>
      </c>
      <c r="K63" s="9">
        <f t="shared" si="8"/>
        <v>0.25223373658233023</v>
      </c>
      <c r="L63" s="9">
        <f t="shared" si="9"/>
        <v>-0.93352404475177597</v>
      </c>
      <c r="M63" s="9">
        <f t="shared" si="10"/>
        <v>1.2056696124535846</v>
      </c>
      <c r="N63" s="9">
        <f t="shared" si="11"/>
        <v>-0.93478133571762267</v>
      </c>
      <c r="O63" s="9">
        <f t="shared" si="12"/>
        <v>0.95343587587125445</v>
      </c>
      <c r="P63" s="9">
        <f t="shared" si="13"/>
        <v>-1.2572909658467024E-3</v>
      </c>
      <c r="Q63">
        <f t="shared" si="14"/>
        <v>-1.3186948358721909E-3</v>
      </c>
      <c r="R63">
        <f t="shared" si="15"/>
        <v>-7.5555604765234471E-2</v>
      </c>
      <c r="S63" s="11">
        <f t="shared" si="7"/>
        <v>3.9775289994671916</v>
      </c>
      <c r="T63">
        <f t="shared" si="16"/>
        <v>0.79765955402870004</v>
      </c>
      <c r="U63" s="11">
        <f t="shared" si="17"/>
        <v>37.092816135916394</v>
      </c>
    </row>
    <row r="64" spans="1:21" x14ac:dyDescent="0.25">
      <c r="A64" s="10">
        <v>1.3</v>
      </c>
      <c r="B64" s="9">
        <f t="shared" si="2"/>
        <v>0.26749882862458735</v>
      </c>
      <c r="C64" s="9">
        <f t="shared" si="3"/>
        <v>0.96355818541719296</v>
      </c>
      <c r="D64" s="9">
        <f t="shared" si="4"/>
        <v>0.25867136727997597</v>
      </c>
      <c r="E64" s="9">
        <f t="shared" si="5"/>
        <v>0.93176076529842566</v>
      </c>
      <c r="F64" s="9">
        <f t="shared" si="0"/>
        <v>0.40809621294967041</v>
      </c>
      <c r="G64" s="9">
        <f t="shared" si="1"/>
        <v>1.4700043676724694</v>
      </c>
      <c r="I64">
        <v>25</v>
      </c>
      <c r="J64" s="9">
        <f t="shared" si="6"/>
        <v>-0.1901821298650323</v>
      </c>
      <c r="K64" s="9">
        <f t="shared" si="8"/>
        <v>0.29881943356057422</v>
      </c>
      <c r="L64" s="9">
        <f t="shared" si="9"/>
        <v>-0.91967165125741357</v>
      </c>
      <c r="M64" s="9">
        <f t="shared" si="10"/>
        <v>1.2289906877938286</v>
      </c>
      <c r="N64" s="9">
        <f t="shared" si="11"/>
        <v>-0.90390112806437606</v>
      </c>
      <c r="O64" s="9">
        <f t="shared" si="12"/>
        <v>0.93017125423325431</v>
      </c>
      <c r="P64" s="9">
        <f t="shared" si="13"/>
        <v>1.5770523193037511E-2</v>
      </c>
      <c r="Q64">
        <f t="shared" si="14"/>
        <v>1.6954429758246237E-2</v>
      </c>
      <c r="R64">
        <f t="shared" si="15"/>
        <v>0.97132420641347406</v>
      </c>
      <c r="S64" s="11">
        <f t="shared" si="7"/>
        <v>3.8947102993684957</v>
      </c>
      <c r="T64">
        <f t="shared" si="16"/>
        <v>0.81242794073742353</v>
      </c>
      <c r="U64" s="11">
        <f t="shared" si="17"/>
        <v>35.666169361458067</v>
      </c>
    </row>
    <row r="65" spans="1:21" x14ac:dyDescent="0.25">
      <c r="A65" s="10">
        <v>1.35</v>
      </c>
      <c r="B65" s="9">
        <f t="shared" si="2"/>
        <v>0.2190066870930415</v>
      </c>
      <c r="C65" s="9">
        <f t="shared" si="3"/>
        <v>0.97572335782665909</v>
      </c>
      <c r="D65" s="9">
        <f t="shared" si="4"/>
        <v>0.21177946641897114</v>
      </c>
      <c r="E65" s="9">
        <f t="shared" si="5"/>
        <v>0.94352448701837943</v>
      </c>
      <c r="F65" s="9">
        <f t="shared" si="0"/>
        <v>0.3341166018291441</v>
      </c>
      <c r="G65" s="9">
        <f t="shared" si="1"/>
        <v>1.4885635547003508</v>
      </c>
      <c r="I65">
        <v>26</v>
      </c>
      <c r="J65" s="9">
        <f t="shared" si="6"/>
        <v>-0.182574844670431</v>
      </c>
      <c r="K65" s="9">
        <f t="shared" si="8"/>
        <v>0.34465028671571352</v>
      </c>
      <c r="L65" s="9">
        <f t="shared" si="9"/>
        <v>-0.90349608735554388</v>
      </c>
      <c r="M65" s="9">
        <f t="shared" si="10"/>
        <v>1.2515210437259729</v>
      </c>
      <c r="N65" s="9">
        <f t="shared" si="11"/>
        <v>-0.87243936013401557</v>
      </c>
      <c r="O65" s="9">
        <f t="shared" si="12"/>
        <v>0.90687075701025943</v>
      </c>
      <c r="P65" s="9">
        <f t="shared" si="13"/>
        <v>3.1056727221528302E-2</v>
      </c>
      <c r="Q65">
        <f t="shared" si="14"/>
        <v>3.4246034488878065E-2</v>
      </c>
      <c r="R65">
        <f t="shared" si="15"/>
        <v>1.9613867154436111</v>
      </c>
      <c r="S65" s="11">
        <f t="shared" si="7"/>
        <v>3.8036371069761303</v>
      </c>
      <c r="T65">
        <f t="shared" si="16"/>
        <v>0.82669265282844828</v>
      </c>
      <c r="U65" s="11">
        <f t="shared" si="17"/>
        <v>34.23952258699974</v>
      </c>
    </row>
    <row r="66" spans="1:21" x14ac:dyDescent="0.25">
      <c r="A66" s="10">
        <v>1.4</v>
      </c>
      <c r="B66" s="9">
        <f t="shared" si="2"/>
        <v>0.16996714290024104</v>
      </c>
      <c r="C66" s="9">
        <f t="shared" si="3"/>
        <v>0.98544972998846014</v>
      </c>
      <c r="D66" s="9">
        <f t="shared" si="4"/>
        <v>0.16435822718453311</v>
      </c>
      <c r="E66" s="9">
        <f t="shared" si="5"/>
        <v>0.952929888898841</v>
      </c>
      <c r="F66" s="9">
        <f t="shared" si="0"/>
        <v>0.2593018732086077</v>
      </c>
      <c r="G66" s="9">
        <f t="shared" si="1"/>
        <v>1.5034021080703945</v>
      </c>
      <c r="I66">
        <v>27</v>
      </c>
      <c r="J66" s="9">
        <f t="shared" si="6"/>
        <v>-0.17496755947582973</v>
      </c>
      <c r="K66" s="9">
        <f t="shared" si="8"/>
        <v>0.38961052333511165</v>
      </c>
      <c r="L66" s="9">
        <f t="shared" si="9"/>
        <v>-0.88503821392442739</v>
      </c>
      <c r="M66" s="9">
        <f t="shared" si="10"/>
        <v>1.2732461844610066</v>
      </c>
      <c r="N66" s="9">
        <f t="shared" si="11"/>
        <v>-0.84041627409010111</v>
      </c>
      <c r="O66" s="9">
        <f t="shared" si="12"/>
        <v>0.88363566112589487</v>
      </c>
      <c r="P66" s="9">
        <f t="shared" si="13"/>
        <v>4.4621939834326274E-2</v>
      </c>
      <c r="Q66">
        <f t="shared" si="14"/>
        <v>5.04981202065461E-2</v>
      </c>
      <c r="R66">
        <f t="shared" si="15"/>
        <v>2.8908735294980765</v>
      </c>
      <c r="S66" s="11">
        <f t="shared" si="7"/>
        <v>3.7046396019818415</v>
      </c>
      <c r="T66">
        <f t="shared" si="16"/>
        <v>0.84044484671940944</v>
      </c>
      <c r="U66" s="11">
        <f t="shared" si="17"/>
        <v>32.812875812541449</v>
      </c>
    </row>
    <row r="67" spans="1:21" x14ac:dyDescent="0.25">
      <c r="A67" s="10">
        <v>1.45</v>
      </c>
      <c r="B67" s="9">
        <f t="shared" si="2"/>
        <v>0.12050276936736662</v>
      </c>
      <c r="C67" s="9">
        <f t="shared" si="3"/>
        <v>0.99271299103758848</v>
      </c>
      <c r="D67" s="9">
        <f t="shared" si="4"/>
        <v>0.11652617797824354</v>
      </c>
      <c r="E67" s="9">
        <f t="shared" si="5"/>
        <v>0.95995346233334811</v>
      </c>
      <c r="F67" s="9">
        <f t="shared" si="0"/>
        <v>0.1838390249468545</v>
      </c>
      <c r="G67" s="9">
        <f t="shared" si="1"/>
        <v>1.5144829391269448</v>
      </c>
      <c r="I67">
        <v>28</v>
      </c>
      <c r="J67" s="9">
        <f t="shared" si="6"/>
        <v>-0.16736027428122843</v>
      </c>
      <c r="K67" s="9">
        <f t="shared" si="8"/>
        <v>0.4335865699590612</v>
      </c>
      <c r="L67" s="9">
        <f t="shared" si="9"/>
        <v>-0.86434465715427211</v>
      </c>
      <c r="M67" s="9">
        <f t="shared" si="10"/>
        <v>1.2941521322767273</v>
      </c>
      <c r="N67" s="9">
        <f t="shared" si="11"/>
        <v>-0.8078524732422373</v>
      </c>
      <c r="O67" s="9">
        <f t="shared" si="12"/>
        <v>0.86056556231766612</v>
      </c>
      <c r="P67" s="9">
        <f t="shared" si="13"/>
        <v>5.649218391203481E-2</v>
      </c>
      <c r="Q67">
        <f t="shared" si="14"/>
        <v>6.5645415510110189E-2</v>
      </c>
      <c r="R67">
        <f t="shared" si="15"/>
        <v>3.7558164331587833</v>
      </c>
      <c r="S67" s="11">
        <f t="shared" si="7"/>
        <v>3.5980479640773759</v>
      </c>
      <c r="T67">
        <f t="shared" si="16"/>
        <v>0.85367599656985726</v>
      </c>
      <c r="U67" s="11">
        <f t="shared" si="17"/>
        <v>31.386229038083076</v>
      </c>
    </row>
    <row r="68" spans="1:21" x14ac:dyDescent="0.25">
      <c r="A68" s="10">
        <v>1.5</v>
      </c>
      <c r="B68" s="9">
        <f t="shared" si="2"/>
        <v>7.0737201667702906E-2</v>
      </c>
      <c r="C68" s="9">
        <f t="shared" si="3"/>
        <v>0.99749498660405445</v>
      </c>
      <c r="D68" s="9">
        <f t="shared" si="4"/>
        <v>6.8402874012668716E-2</v>
      </c>
      <c r="E68" s="9">
        <f t="shared" si="5"/>
        <v>0.96457765204612078</v>
      </c>
      <c r="F68" s="9">
        <f t="shared" si="0"/>
        <v>0.10791667486424754</v>
      </c>
      <c r="G68" s="9">
        <f t="shared" si="1"/>
        <v>1.5217783515631453</v>
      </c>
      <c r="I68">
        <v>29</v>
      </c>
      <c r="J68" s="9">
        <f t="shared" si="6"/>
        <v>-0.15975298908662713</v>
      </c>
      <c r="K68" s="9">
        <f t="shared" si="8"/>
        <v>0.47646733927719798</v>
      </c>
      <c r="L68" s="9">
        <f t="shared" si="9"/>
        <v>-0.84146769076543138</v>
      </c>
      <c r="M68" s="9">
        <f t="shared" si="10"/>
        <v>1.3142254365108585</v>
      </c>
      <c r="N68" s="9">
        <f t="shared" si="11"/>
        <v>-0.77476890879012617</v>
      </c>
      <c r="O68" s="9">
        <f t="shared" si="12"/>
        <v>0.83775809723366057</v>
      </c>
      <c r="P68" s="9">
        <f t="shared" si="13"/>
        <v>6.669878197530521E-2</v>
      </c>
      <c r="Q68">
        <f t="shared" si="14"/>
        <v>7.9615801023648167E-2</v>
      </c>
      <c r="R68">
        <f t="shared" si="15"/>
        <v>4.5520476002468655</v>
      </c>
      <c r="S68" s="11">
        <f t="shared" si="7"/>
        <v>3.4841923729544808</v>
      </c>
      <c r="T68">
        <f t="shared" si="16"/>
        <v>0.86637789956695177</v>
      </c>
      <c r="U68" s="11">
        <f t="shared" si="17"/>
        <v>29.959582263624785</v>
      </c>
    </row>
    <row r="69" spans="1:21" x14ac:dyDescent="0.25">
      <c r="A69" s="10">
        <v>1.55</v>
      </c>
      <c r="B69" s="9">
        <f t="shared" si="2"/>
        <v>2.0794827803092428E-2</v>
      </c>
      <c r="C69" s="9">
        <f t="shared" si="3"/>
        <v>0.99978376418935699</v>
      </c>
      <c r="D69" s="9">
        <f t="shared" si="4"/>
        <v>2.0108598485590379E-2</v>
      </c>
      <c r="E69" s="9">
        <f t="shared" si="5"/>
        <v>0.96679089997110834</v>
      </c>
      <c r="F69" s="9">
        <f t="shared" si="0"/>
        <v>3.1724589296397807E-2</v>
      </c>
      <c r="G69" s="9">
        <f t="shared" si="1"/>
        <v>1.5252701106472828</v>
      </c>
      <c r="I69">
        <v>30</v>
      </c>
      <c r="J69" s="9">
        <f t="shared" si="6"/>
        <v>-0.15214570389202586</v>
      </c>
      <c r="K69" s="9">
        <f t="shared" si="8"/>
        <v>0.5181445107446897</v>
      </c>
      <c r="L69" s="9">
        <f t="shared" si="9"/>
        <v>-0.81646510396044869</v>
      </c>
      <c r="M69" s="9">
        <f t="shared" si="10"/>
        <v>1.3334531822150606</v>
      </c>
      <c r="N69" s="9">
        <f t="shared" si="11"/>
        <v>-0.74118686634379038</v>
      </c>
      <c r="O69" s="9">
        <f t="shared" si="12"/>
        <v>0.81530867147037089</v>
      </c>
      <c r="P69" s="9">
        <f t="shared" si="13"/>
        <v>7.5278237616658306E-2</v>
      </c>
      <c r="Q69">
        <f t="shared" si="14"/>
        <v>9.2330966480336257E-2</v>
      </c>
      <c r="R69">
        <f t="shared" si="15"/>
        <v>5.275218199929367</v>
      </c>
      <c r="S69" s="11">
        <f t="shared" si="7"/>
        <v>3.3634030083049034</v>
      </c>
      <c r="T69">
        <f t="shared" si="16"/>
        <v>0.87854268101090172</v>
      </c>
      <c r="U69" s="11">
        <f t="shared" si="17"/>
        <v>28.532935489166469</v>
      </c>
    </row>
    <row r="70" spans="1:21" x14ac:dyDescent="0.25">
      <c r="A70" s="10">
        <v>1.6</v>
      </c>
      <c r="B70" s="9">
        <f t="shared" si="2"/>
        <v>-2.9199522301288815E-2</v>
      </c>
      <c r="C70" s="9">
        <f t="shared" si="3"/>
        <v>0.99957360304150511</v>
      </c>
      <c r="D70" s="9">
        <f t="shared" si="4"/>
        <v>-2.8235938065346286E-2</v>
      </c>
      <c r="E70" s="9">
        <f t="shared" si="5"/>
        <v>0.96658767414113556</v>
      </c>
      <c r="F70" s="9">
        <f t="shared" si="0"/>
        <v>-4.4546791222846209E-2</v>
      </c>
      <c r="G70" s="9">
        <f t="shared" si="1"/>
        <v>1.52494948880012</v>
      </c>
      <c r="I70">
        <v>31</v>
      </c>
      <c r="J70" s="9">
        <f t="shared" si="6"/>
        <v>-0.14453841869742456</v>
      </c>
      <c r="K70" s="9">
        <f t="shared" si="8"/>
        <v>0.55851280420933269</v>
      </c>
      <c r="L70" s="9">
        <f t="shared" si="9"/>
        <v>-0.78940005544351699</v>
      </c>
      <c r="M70" s="9">
        <f t="shared" si="10"/>
        <v>1.3518229984642705</v>
      </c>
      <c r="N70" s="9">
        <f t="shared" si="11"/>
        <v>-0.70712795222863911</v>
      </c>
      <c r="O70" s="9">
        <f t="shared" si="12"/>
        <v>0.79331019425493776</v>
      </c>
      <c r="P70" s="9">
        <f t="shared" si="13"/>
        <v>8.2272103214877879E-2</v>
      </c>
      <c r="Q70">
        <f t="shared" si="14"/>
        <v>0.10370735660613351</v>
      </c>
      <c r="R70">
        <f t="shared" si="15"/>
        <v>5.9208277829467422</v>
      </c>
      <c r="S70" s="11">
        <f t="shared" si="7"/>
        <v>3.2360100498203885</v>
      </c>
      <c r="T70">
        <f t="shared" si="16"/>
        <v>0.89016279919697727</v>
      </c>
      <c r="U70" s="11">
        <f t="shared" si="17"/>
        <v>27.106288714708125</v>
      </c>
    </row>
    <row r="71" spans="1:21" x14ac:dyDescent="0.25">
      <c r="A71" s="10">
        <v>1.65</v>
      </c>
      <c r="B71" s="9">
        <f t="shared" si="2"/>
        <v>-7.9120888806733861E-2</v>
      </c>
      <c r="C71" s="9">
        <f t="shared" si="3"/>
        <v>0.99686502845391889</v>
      </c>
      <c r="D71" s="9">
        <f t="shared" si="4"/>
        <v>-7.6509899476111656E-2</v>
      </c>
      <c r="E71" s="9">
        <f t="shared" si="5"/>
        <v>0.96396848251493961</v>
      </c>
      <c r="F71" s="9">
        <f t="shared" si="0"/>
        <v>-0.12070682796355317</v>
      </c>
      <c r="G71" s="9">
        <f t="shared" si="1"/>
        <v>1.5208172874092984</v>
      </c>
      <c r="I71">
        <v>32</v>
      </c>
      <c r="J71" s="9">
        <f t="shared" si="6"/>
        <v>-0.13693113350282327</v>
      </c>
      <c r="K71" s="9">
        <f t="shared" si="8"/>
        <v>0.59747024585835329</v>
      </c>
      <c r="L71" s="9">
        <f t="shared" si="9"/>
        <v>-0.76034091387611058</v>
      </c>
      <c r="M71" s="9">
        <f t="shared" si="10"/>
        <v>1.369323066316021</v>
      </c>
      <c r="N71" s="9">
        <f t="shared" si="11"/>
        <v>-0.67261407958419217</v>
      </c>
      <c r="O71" s="9">
        <f t="shared" si="12"/>
        <v>0.77185282045766768</v>
      </c>
      <c r="P71" s="9">
        <f t="shared" si="13"/>
        <v>8.772683429191841E-2</v>
      </c>
      <c r="Q71">
        <f t="shared" si="14"/>
        <v>0.11365746417808134</v>
      </c>
      <c r="R71">
        <f t="shared" si="15"/>
        <v>6.4842672493600944</v>
      </c>
      <c r="S71" s="11">
        <f t="shared" si="7"/>
        <v>3.1023436771926849</v>
      </c>
      <c r="T71">
        <f t="shared" si="16"/>
        <v>0.90123105009108317</v>
      </c>
      <c r="U71" s="11">
        <f t="shared" si="17"/>
        <v>25.679641940249798</v>
      </c>
    </row>
    <row r="72" spans="1:21" x14ac:dyDescent="0.25">
      <c r="A72" s="10">
        <v>1.7</v>
      </c>
      <c r="B72" s="9">
        <f t="shared" si="2"/>
        <v>-0.12884449429552464</v>
      </c>
      <c r="C72" s="9">
        <f t="shared" si="3"/>
        <v>0.99166481045246857</v>
      </c>
      <c r="D72" s="9">
        <f t="shared" si="4"/>
        <v>-0.12459262598377234</v>
      </c>
      <c r="E72" s="9">
        <f t="shared" si="5"/>
        <v>0.95893987170753714</v>
      </c>
      <c r="F72" s="9">
        <f t="shared" si="0"/>
        <v>-0.19656516049725237</v>
      </c>
      <c r="G72" s="9">
        <f t="shared" si="1"/>
        <v>1.5128838348262859</v>
      </c>
      <c r="I72">
        <v>33</v>
      </c>
      <c r="J72" s="9">
        <f t="shared" si="6"/>
        <v>-0.12932384830822197</v>
      </c>
      <c r="K72" s="9">
        <f t="shared" si="8"/>
        <v>0.63491842581310887</v>
      </c>
      <c r="L72" s="9">
        <f t="shared" si="9"/>
        <v>-0.72936108517181242</v>
      </c>
      <c r="M72" s="9">
        <f t="shared" si="10"/>
        <v>1.3859421264146219</v>
      </c>
      <c r="N72" s="9">
        <f t="shared" si="11"/>
        <v>-0.63766745426539972</v>
      </c>
      <c r="O72" s="9">
        <f t="shared" si="12"/>
        <v>0.75102370060151302</v>
      </c>
      <c r="P72" s="9">
        <f t="shared" si="13"/>
        <v>9.1693630906412693E-2</v>
      </c>
      <c r="Q72">
        <f t="shared" si="14"/>
        <v>0.1220915276481595</v>
      </c>
      <c r="R72">
        <f t="shared" si="15"/>
        <v>6.9608785928506025</v>
      </c>
      <c r="S72" s="11">
        <f t="shared" si="7"/>
        <v>2.9627340701135383</v>
      </c>
      <c r="T72">
        <f t="shared" si="16"/>
        <v>0.91174057179598711</v>
      </c>
      <c r="U72" s="11">
        <f t="shared" si="17"/>
        <v>24.252995165791503</v>
      </c>
    </row>
    <row r="73" spans="1:21" x14ac:dyDescent="0.25">
      <c r="A73" s="10">
        <v>1.75</v>
      </c>
      <c r="B73" s="9">
        <f t="shared" si="2"/>
        <v>-0.17824605564949209</v>
      </c>
      <c r="C73" s="9">
        <f t="shared" si="3"/>
        <v>0.98398594687393692</v>
      </c>
      <c r="D73" s="9">
        <f t="shared" si="4"/>
        <v>-0.17236393581305887</v>
      </c>
      <c r="E73" s="9">
        <f t="shared" si="5"/>
        <v>0.95151441062709707</v>
      </c>
      <c r="F73" s="9">
        <f t="shared" si="0"/>
        <v>-0.27193218249886508</v>
      </c>
      <c r="G73" s="9">
        <f t="shared" si="1"/>
        <v>1.501168960550878</v>
      </c>
      <c r="I73">
        <v>34</v>
      </c>
      <c r="J73" s="9">
        <f t="shared" si="6"/>
        <v>-0.12171656311362067</v>
      </c>
      <c r="K73" s="9">
        <f t="shared" si="8"/>
        <v>0.67076274672098257</v>
      </c>
      <c r="L73" s="9">
        <f t="shared" si="9"/>
        <v>-0.69653882706660597</v>
      </c>
      <c r="M73" s="9">
        <f t="shared" si="10"/>
        <v>1.4016694862353094</v>
      </c>
      <c r="N73" s="9">
        <f t="shared" si="11"/>
        <v>-0.60231056055563503</v>
      </c>
      <c r="O73" s="9">
        <f t="shared" si="12"/>
        <v>0.73090673951432683</v>
      </c>
      <c r="P73" s="9">
        <f t="shared" si="13"/>
        <v>9.4228266510970937E-2</v>
      </c>
      <c r="Q73">
        <f t="shared" si="14"/>
        <v>0.12891968484732233</v>
      </c>
      <c r="R73">
        <f t="shared" si="15"/>
        <v>7.3460349280300461</v>
      </c>
      <c r="S73" s="11">
        <f t="shared" si="7"/>
        <v>2.8175114082746959</v>
      </c>
      <c r="T73">
        <f t="shared" si="16"/>
        <v>0.92168484880543833</v>
      </c>
      <c r="U73" s="11">
        <f t="shared" si="17"/>
        <v>22.826348391333138</v>
      </c>
    </row>
    <row r="74" spans="1:21" x14ac:dyDescent="0.25">
      <c r="A74" s="10">
        <v>1.8</v>
      </c>
      <c r="B74" s="9">
        <f t="shared" si="2"/>
        <v>-0.22720209469308711</v>
      </c>
      <c r="C74" s="9">
        <f t="shared" si="3"/>
        <v>0.97384763087819515</v>
      </c>
      <c r="D74" s="9">
        <f t="shared" si="4"/>
        <v>-0.21970442556821526</v>
      </c>
      <c r="E74" s="9">
        <f t="shared" si="5"/>
        <v>0.94171065905921481</v>
      </c>
      <c r="F74" s="9">
        <f t="shared" si="0"/>
        <v>-0.34661951566377364</v>
      </c>
      <c r="G74" s="9">
        <f t="shared" si="1"/>
        <v>1.4857019456677745</v>
      </c>
      <c r="I74">
        <v>35</v>
      </c>
      <c r="J74" s="9">
        <f t="shared" si="6"/>
        <v>-0.11410927791901937</v>
      </c>
      <c r="K74" s="9">
        <f t="shared" si="8"/>
        <v>0.70491266271650499</v>
      </c>
      <c r="L74" s="9">
        <f t="shared" si="9"/>
        <v>-0.66195705143304195</v>
      </c>
      <c r="M74" s="9">
        <f t="shared" si="10"/>
        <v>1.4164950269637002</v>
      </c>
      <c r="N74" s="9">
        <f t="shared" si="11"/>
        <v>-0.56656614670054706</v>
      </c>
      <c r="O74" s="9">
        <f t="shared" si="12"/>
        <v>0.71158236424719523</v>
      </c>
      <c r="P74" s="9">
        <f t="shared" si="13"/>
        <v>9.5390904732494897E-2</v>
      </c>
      <c r="Q74">
        <f t="shared" si="14"/>
        <v>0.13405462181937555</v>
      </c>
      <c r="R74">
        <f t="shared" si="15"/>
        <v>7.6352444461231581</v>
      </c>
      <c r="S74" s="11">
        <f t="shared" si="7"/>
        <v>2.667005871367905</v>
      </c>
      <c r="T74">
        <f t="shared" si="16"/>
        <v>0.93105771604353194</v>
      </c>
      <c r="U74" s="11">
        <f t="shared" si="17"/>
        <v>21.399701616874832</v>
      </c>
    </row>
    <row r="75" spans="1:21" x14ac:dyDescent="0.25">
      <c r="A75" s="10">
        <v>1.85</v>
      </c>
      <c r="B75" s="9">
        <f t="shared" si="2"/>
        <v>-0.27559024682451294</v>
      </c>
      <c r="C75" s="9">
        <f t="shared" si="3"/>
        <v>0.96127520297529989</v>
      </c>
      <c r="D75" s="9">
        <f t="shared" si="4"/>
        <v>-0.26649576867930402</v>
      </c>
      <c r="E75" s="9">
        <f t="shared" si="5"/>
        <v>0.92955312127711509</v>
      </c>
      <c r="F75" s="9">
        <f t="shared" si="0"/>
        <v>-0.42044048055547689</v>
      </c>
      <c r="G75" s="9">
        <f t="shared" si="1"/>
        <v>1.4665214496591175</v>
      </c>
      <c r="I75">
        <v>36</v>
      </c>
      <c r="J75" s="9">
        <f t="shared" si="6"/>
        <v>-0.10650199272441807</v>
      </c>
      <c r="K75" s="9">
        <f t="shared" si="8"/>
        <v>0.73728190814807026</v>
      </c>
      <c r="L75" s="9">
        <f t="shared" si="9"/>
        <v>-0.62570311483765262</v>
      </c>
      <c r="M75" s="9">
        <f t="shared" si="10"/>
        <v>1.4304092100061288</v>
      </c>
      <c r="N75" s="9">
        <f t="shared" si="11"/>
        <v>-0.53045721027208415</v>
      </c>
      <c r="O75" s="9">
        <f t="shared" si="12"/>
        <v>0.69312730185805849</v>
      </c>
      <c r="P75" s="9">
        <f t="shared" si="13"/>
        <v>9.5245904565568473E-2</v>
      </c>
      <c r="Q75">
        <f t="shared" si="14"/>
        <v>0.13741473508581159</v>
      </c>
      <c r="R75">
        <f t="shared" si="15"/>
        <v>7.8242817844161587</v>
      </c>
      <c r="S75" s="11">
        <f t="shared" si="7"/>
        <v>2.5115476390849119</v>
      </c>
      <c r="T75">
        <f t="shared" si="16"/>
        <v>0.93985336268682684</v>
      </c>
      <c r="U75" s="11">
        <f t="shared" si="17"/>
        <v>19.973054842416492</v>
      </c>
    </row>
    <row r="76" spans="1:21" x14ac:dyDescent="0.25">
      <c r="A76" s="10">
        <v>1.9</v>
      </c>
      <c r="B76" s="9">
        <f t="shared" si="2"/>
        <v>-0.32328956686350335</v>
      </c>
      <c r="C76" s="9">
        <f t="shared" si="3"/>
        <v>0.94630008768741447</v>
      </c>
      <c r="D76" s="9">
        <f t="shared" si="4"/>
        <v>-0.31262101115700774</v>
      </c>
      <c r="E76" s="9">
        <f t="shared" si="5"/>
        <v>0.91507218479372987</v>
      </c>
      <c r="F76" s="9">
        <f t="shared" si="0"/>
        <v>-0.49321056320696066</v>
      </c>
      <c r="G76" s="9">
        <f t="shared" si="1"/>
        <v>1.4436754137759193</v>
      </c>
      <c r="I76">
        <v>37</v>
      </c>
      <c r="J76" s="9">
        <f t="shared" si="6"/>
        <v>-9.8894707529816828E-2</v>
      </c>
      <c r="K76" s="9">
        <f t="shared" si="8"/>
        <v>0.76778871549245664</v>
      </c>
      <c r="L76" s="9">
        <f t="shared" si="9"/>
        <v>-0.58786859787068357</v>
      </c>
      <c r="M76" s="9">
        <f t="shared" si="10"/>
        <v>1.443403083126676</v>
      </c>
      <c r="N76" s="9">
        <f t="shared" si="11"/>
        <v>-0.49400698337210358</v>
      </c>
      <c r="O76" s="9">
        <f t="shared" si="12"/>
        <v>0.67561436763421934</v>
      </c>
      <c r="P76" s="9">
        <f t="shared" si="13"/>
        <v>9.3861614498579993E-2</v>
      </c>
      <c r="Q76">
        <f t="shared" si="14"/>
        <v>0.13892779519661888</v>
      </c>
      <c r="R76">
        <f t="shared" si="15"/>
        <v>7.9093496714764129</v>
      </c>
      <c r="S76" s="11">
        <f t="shared" si="7"/>
        <v>2.3514668911174645</v>
      </c>
      <c r="T76">
        <f t="shared" si="16"/>
        <v>0.94806633576683341</v>
      </c>
      <c r="U76" s="11">
        <f t="shared" si="17"/>
        <v>18.546408067958186</v>
      </c>
    </row>
    <row r="77" spans="1:21" x14ac:dyDescent="0.25">
      <c r="A77" s="10">
        <v>1.95</v>
      </c>
      <c r="B77" s="9">
        <f t="shared" si="2"/>
        <v>-0.37018083135128688</v>
      </c>
      <c r="C77" s="9">
        <f t="shared" si="3"/>
        <v>0.92895971500386931</v>
      </c>
      <c r="D77" s="9">
        <f t="shared" si="4"/>
        <v>-0.35796486391669446</v>
      </c>
      <c r="E77" s="9">
        <f t="shared" si="5"/>
        <v>0.89830404440874168</v>
      </c>
      <c r="F77" s="9">
        <f t="shared" si="0"/>
        <v>-0.56474787630952317</v>
      </c>
      <c r="G77" s="9">
        <f t="shared" si="1"/>
        <v>1.4172209412099028</v>
      </c>
      <c r="I77">
        <v>38</v>
      </c>
      <c r="J77" s="9">
        <f t="shared" si="6"/>
        <v>-9.1287422335215529E-2</v>
      </c>
      <c r="K77" s="9">
        <f t="shared" si="8"/>
        <v>0.7963560219066893</v>
      </c>
      <c r="L77" s="9">
        <f t="shared" si="9"/>
        <v>-0.54854907380557372</v>
      </c>
      <c r="M77" s="9">
        <f t="shared" si="10"/>
        <v>1.4554682862069417</v>
      </c>
      <c r="N77" s="9">
        <f t="shared" si="11"/>
        <v>-0.45723891768508479</v>
      </c>
      <c r="O77" s="9">
        <f t="shared" si="12"/>
        <v>0.65911226430025238</v>
      </c>
      <c r="P77" s="9">
        <f t="shared" si="13"/>
        <v>9.1310156120488928E-2</v>
      </c>
      <c r="Q77">
        <f t="shared" si="14"/>
        <v>0.13853505854185327</v>
      </c>
      <c r="R77">
        <f t="shared" si="15"/>
        <v>7.8872724266399192</v>
      </c>
      <c r="S77" s="11">
        <f t="shared" si="7"/>
        <v>2.1870938071573076</v>
      </c>
      <c r="T77">
        <f t="shared" si="16"/>
        <v>0.95569154355065011</v>
      </c>
      <c r="U77" s="11">
        <f t="shared" si="17"/>
        <v>17.11976129349987</v>
      </c>
    </row>
    <row r="78" spans="1:21" x14ac:dyDescent="0.25">
      <c r="A78" s="10">
        <v>2</v>
      </c>
      <c r="B78" s="9">
        <f t="shared" si="2"/>
        <v>-0.41614683654714241</v>
      </c>
      <c r="C78" s="9">
        <f t="shared" si="3"/>
        <v>0.90929742682568171</v>
      </c>
      <c r="D78" s="9">
        <f t="shared" si="4"/>
        <v>-0.40241399094108676</v>
      </c>
      <c r="E78" s="9">
        <f t="shared" si="5"/>
        <v>0.87929061174043432</v>
      </c>
      <c r="F78" s="9">
        <f t="shared" si="0"/>
        <v>-0.63487361383632035</v>
      </c>
      <c r="G78" s="9">
        <f t="shared" si="1"/>
        <v>1.3872241543652599</v>
      </c>
      <c r="I78">
        <v>39</v>
      </c>
      <c r="J78" s="9">
        <f t="shared" si="6"/>
        <v>-8.368013714061423E-2</v>
      </c>
      <c r="K78" s="9">
        <f t="shared" si="8"/>
        <v>0.8229116638954671</v>
      </c>
      <c r="L78" s="9">
        <f t="shared" si="9"/>
        <v>-0.50784386717257313</v>
      </c>
      <c r="M78" s="9">
        <f t="shared" si="10"/>
        <v>1.4665970566248547</v>
      </c>
      <c r="N78" s="9">
        <f t="shared" si="11"/>
        <v>-0.42017666938957038</v>
      </c>
      <c r="O78" s="9">
        <f t="shared" si="12"/>
        <v>0.64368539272938763</v>
      </c>
      <c r="P78" s="9">
        <f t="shared" si="13"/>
        <v>8.7667197783002748E-2</v>
      </c>
      <c r="Q78">
        <f t="shared" si="14"/>
        <v>0.13619572352150455</v>
      </c>
      <c r="R78">
        <f t="shared" si="15"/>
        <v>7.7557207403970478</v>
      </c>
      <c r="S78" s="11">
        <f t="shared" si="7"/>
        <v>2.0187585668961887</v>
      </c>
      <c r="T78">
        <f t="shared" si="16"/>
        <v>0.96272425869764444</v>
      </c>
      <c r="U78" s="11">
        <f t="shared" si="17"/>
        <v>15.693114519041488</v>
      </c>
    </row>
    <row r="79" spans="1:21" x14ac:dyDescent="0.25">
      <c r="A79" s="10">
        <v>2.0499999999999998</v>
      </c>
      <c r="B79" s="9">
        <f t="shared" si="2"/>
        <v>-0.46107269137671275</v>
      </c>
      <c r="C79" s="9">
        <f t="shared" si="3"/>
        <v>0.88736236863337548</v>
      </c>
      <c r="D79" s="9">
        <f t="shared" si="4"/>
        <v>-0.44585729256128126</v>
      </c>
      <c r="E79" s="9">
        <f t="shared" si="5"/>
        <v>0.85807941046847414</v>
      </c>
      <c r="F79" s="9">
        <f t="shared" si="0"/>
        <v>-0.70341249796431293</v>
      </c>
      <c r="G79" s="9">
        <f t="shared" si="1"/>
        <v>1.3537600295870775</v>
      </c>
      <c r="I79">
        <v>40</v>
      </c>
      <c r="J79" s="9">
        <f t="shared" si="6"/>
        <v>-7.6072851946012932E-2</v>
      </c>
      <c r="K79" s="9">
        <f t="shared" si="8"/>
        <v>0.8473885596024161</v>
      </c>
      <c r="L79" s="9">
        <f t="shared" si="9"/>
        <v>-0.46585580285635875</v>
      </c>
      <c r="M79" s="9">
        <f t="shared" si="10"/>
        <v>1.4767822342490609</v>
      </c>
      <c r="N79" s="9">
        <f t="shared" si="11"/>
        <v>-0.38284408393803293</v>
      </c>
      <c r="O79" s="9">
        <f t="shared" si="12"/>
        <v>0.62939367464664475</v>
      </c>
      <c r="P79" s="9">
        <f t="shared" si="13"/>
        <v>8.3011718918325816E-2</v>
      </c>
      <c r="Q79">
        <f t="shared" si="14"/>
        <v>0.13189156844471053</v>
      </c>
      <c r="R79">
        <f t="shared" si="15"/>
        <v>7.5134639645564167</v>
      </c>
      <c r="S79" s="11">
        <f t="shared" si="7"/>
        <v>1.8467913500258555</v>
      </c>
      <c r="T79">
        <f t="shared" si="16"/>
        <v>0.96916012119022465</v>
      </c>
      <c r="U79" s="11">
        <f t="shared" si="17"/>
        <v>14.266467744583222</v>
      </c>
    </row>
    <row r="80" spans="1:21" x14ac:dyDescent="0.25">
      <c r="A80" s="10">
        <v>2.1</v>
      </c>
      <c r="B80" s="9">
        <f t="shared" si="2"/>
        <v>-0.50484610459985757</v>
      </c>
      <c r="C80" s="9">
        <f t="shared" si="3"/>
        <v>0.86320936664887371</v>
      </c>
      <c r="D80" s="9">
        <f t="shared" si="4"/>
        <v>-0.48818618314806234</v>
      </c>
      <c r="E80" s="9">
        <f t="shared" si="5"/>
        <v>0.83472345754946098</v>
      </c>
      <c r="F80" s="9">
        <f t="shared" si="0"/>
        <v>-0.77019321717754263</v>
      </c>
      <c r="G80" s="9">
        <f t="shared" si="1"/>
        <v>1.3169122097595216</v>
      </c>
      <c r="I80">
        <v>41</v>
      </c>
      <c r="J80" s="9">
        <f t="shared" si="6"/>
        <v>-6.8465566751411633E-2</v>
      </c>
      <c r="K80" s="9">
        <f t="shared" si="8"/>
        <v>0.86972487826468081</v>
      </c>
      <c r="L80" s="9">
        <f t="shared" si="9"/>
        <v>-0.42269094635145216</v>
      </c>
      <c r="M80" s="9">
        <f t="shared" si="10"/>
        <v>1.4860172660456743</v>
      </c>
      <c r="N80" s="9">
        <f t="shared" si="11"/>
        <v>-0.34526518071496753</v>
      </c>
      <c r="O80" s="9">
        <f t="shared" si="12"/>
        <v>0.61629238778099349</v>
      </c>
      <c r="P80" s="9">
        <f t="shared" si="13"/>
        <v>7.7425765636484623E-2</v>
      </c>
      <c r="Q80">
        <f t="shared" si="14"/>
        <v>0.12563154627832065</v>
      </c>
      <c r="R80">
        <f t="shared" si="15"/>
        <v>7.1606418201732414</v>
      </c>
      <c r="S80" s="11">
        <f t="shared" si="7"/>
        <v>1.6715223362380538</v>
      </c>
      <c r="T80">
        <f t="shared" si="16"/>
        <v>0.97499514103688822</v>
      </c>
      <c r="U80" s="11">
        <f t="shared" si="17"/>
        <v>12.839820970124904</v>
      </c>
    </row>
    <row r="81" spans="1:21" x14ac:dyDescent="0.25">
      <c r="A81" s="10">
        <v>2.15</v>
      </c>
      <c r="B81" s="9">
        <f t="shared" si="2"/>
        <v>-0.54735766548027098</v>
      </c>
      <c r="C81" s="9">
        <f t="shared" si="3"/>
        <v>0.83689879079849772</v>
      </c>
      <c r="D81" s="9">
        <f t="shared" si="4"/>
        <v>-0.52929486251942204</v>
      </c>
      <c r="E81" s="9">
        <f t="shared" si="5"/>
        <v>0.80928113070214736</v>
      </c>
      <c r="F81" s="9">
        <f t="shared" si="0"/>
        <v>-0.83504885445670129</v>
      </c>
      <c r="G81" s="9">
        <f t="shared" si="1"/>
        <v>1.2767727952421879</v>
      </c>
      <c r="I81">
        <v>42</v>
      </c>
      <c r="J81" s="9">
        <f t="shared" si="6"/>
        <v>-6.0858281556810334E-2</v>
      </c>
      <c r="K81" s="9">
        <f t="shared" si="8"/>
        <v>0.88986419640279668</v>
      </c>
      <c r="L81" s="9">
        <f t="shared" si="9"/>
        <v>-0.37845833583157473</v>
      </c>
      <c r="M81" s="9">
        <f t="shared" si="10"/>
        <v>1.4942962102944295</v>
      </c>
      <c r="N81" s="9">
        <f t="shared" si="11"/>
        <v>-0.30746413758307789</v>
      </c>
      <c r="O81" s="9">
        <f t="shared" si="12"/>
        <v>0.60443201389163281</v>
      </c>
      <c r="P81" s="9">
        <f t="shared" si="13"/>
        <v>7.0994198248496843E-2</v>
      </c>
      <c r="Q81">
        <f t="shared" si="14"/>
        <v>0.11745605232158537</v>
      </c>
      <c r="R81">
        <f t="shared" si="15"/>
        <v>6.6990421065234544</v>
      </c>
      <c r="S81" s="11">
        <f t="shared" si="7"/>
        <v>1.4932817052245309</v>
      </c>
      <c r="T81">
        <f t="shared" si="16"/>
        <v>0.98022570074586357</v>
      </c>
      <c r="U81" s="11">
        <f t="shared" si="17"/>
        <v>11.413174195666549</v>
      </c>
    </row>
    <row r="82" spans="1:21" x14ac:dyDescent="0.25">
      <c r="A82" s="10">
        <v>2.2000000000000002</v>
      </c>
      <c r="B82" s="9">
        <f t="shared" si="2"/>
        <v>-0.58850111725534582</v>
      </c>
      <c r="C82" s="9">
        <f t="shared" si="3"/>
        <v>0.80849640381959009</v>
      </c>
      <c r="D82" s="9">
        <f t="shared" si="4"/>
        <v>-0.56908058038591947</v>
      </c>
      <c r="E82" s="9">
        <f t="shared" si="5"/>
        <v>0.78181602249354365</v>
      </c>
      <c r="F82" s="9">
        <f t="shared" si="0"/>
        <v>-0.8978173044847555</v>
      </c>
      <c r="G82" s="9">
        <f t="shared" si="1"/>
        <v>1.2334421136671665</v>
      </c>
      <c r="I82">
        <v>43</v>
      </c>
      <c r="J82" s="9">
        <f t="shared" si="6"/>
        <v>-5.3250996362209035E-2</v>
      </c>
      <c r="K82" s="9">
        <f t="shared" si="8"/>
        <v>0.9077556403512963</v>
      </c>
      <c r="L82" s="9">
        <f t="shared" si="9"/>
        <v>-0.33326970670975797</v>
      </c>
      <c r="M82" s="9">
        <f t="shared" si="10"/>
        <v>1.5016137404115195</v>
      </c>
      <c r="N82" s="9">
        <f t="shared" si="11"/>
        <v>-0.26946527532749898</v>
      </c>
      <c r="O82" s="9">
        <f t="shared" si="12"/>
        <v>0.59385810006022322</v>
      </c>
      <c r="P82" s="9">
        <f t="shared" si="13"/>
        <v>6.3804431382258997E-2</v>
      </c>
      <c r="Q82">
        <f t="shared" si="14"/>
        <v>0.10744053398579322</v>
      </c>
      <c r="R82">
        <f t="shared" si="15"/>
        <v>6.1323650913460144</v>
      </c>
      <c r="S82" s="11">
        <f t="shared" si="7"/>
        <v>1.3123996366770332</v>
      </c>
      <c r="T82">
        <f t="shared" si="16"/>
        <v>0.98484855756781864</v>
      </c>
      <c r="U82" s="11">
        <f t="shared" si="17"/>
        <v>9.9865274212083222</v>
      </c>
    </row>
    <row r="83" spans="1:21" x14ac:dyDescent="0.25">
      <c r="A83" s="10">
        <v>2.25</v>
      </c>
      <c r="B83" s="9">
        <f t="shared" si="2"/>
        <v>-0.62817362272273913</v>
      </c>
      <c r="C83" s="9">
        <f t="shared" si="3"/>
        <v>0.7780731968879212</v>
      </c>
      <c r="D83" s="9">
        <f t="shared" si="4"/>
        <v>-0.60744389317288883</v>
      </c>
      <c r="E83" s="9">
        <f t="shared" si="5"/>
        <v>0.75239678139061983</v>
      </c>
      <c r="F83" s="9">
        <f t="shared" si="0"/>
        <v>-0.95834167882581067</v>
      </c>
      <c r="G83" s="9">
        <f t="shared" si="1"/>
        <v>1.1870284691722124</v>
      </c>
      <c r="I83">
        <v>44</v>
      </c>
      <c r="J83" s="9">
        <f t="shared" si="6"/>
        <v>-4.5643711167607792E-2</v>
      </c>
      <c r="K83" s="9">
        <f t="shared" si="8"/>
        <v>0.92335401477000367</v>
      </c>
      <c r="L83" s="9">
        <f t="shared" si="9"/>
        <v>-0.28723920938499303</v>
      </c>
      <c r="M83" s="9">
        <f t="shared" si="10"/>
        <v>1.5079651483766643</v>
      </c>
      <c r="N83" s="9">
        <f t="shared" si="11"/>
        <v>-0.23129304200806575</v>
      </c>
      <c r="O83" s="9">
        <f t="shared" si="12"/>
        <v>0.58461113360666062</v>
      </c>
      <c r="P83" s="9">
        <f t="shared" si="13"/>
        <v>5.5946167376927286E-2</v>
      </c>
      <c r="Q83">
        <f t="shared" si="14"/>
        <v>9.5698087430830747E-2</v>
      </c>
      <c r="R83">
        <f t="shared" si="15"/>
        <v>5.4664496021841762</v>
      </c>
      <c r="S83" s="11">
        <f t="shared" si="7"/>
        <v>1.1292063102873098</v>
      </c>
      <c r="T83">
        <f t="shared" si="16"/>
        <v>0.98886084550624465</v>
      </c>
      <c r="U83" s="11">
        <f t="shared" si="17"/>
        <v>8.559880646749928</v>
      </c>
    </row>
    <row r="84" spans="1:21" x14ac:dyDescent="0.25">
      <c r="A84" s="10">
        <v>2.2999999999999998</v>
      </c>
      <c r="B84" s="9">
        <f t="shared" si="2"/>
        <v>-0.6662760212798241</v>
      </c>
      <c r="C84" s="9">
        <f t="shared" si="3"/>
        <v>0.74570521217672026</v>
      </c>
      <c r="D84" s="9">
        <f t="shared" si="4"/>
        <v>-0.64428891257758991</v>
      </c>
      <c r="E84" s="9">
        <f t="shared" si="5"/>
        <v>0.72109694017488857</v>
      </c>
      <c r="F84" s="9">
        <f t="shared" si="0"/>
        <v>-1.0164706980644995</v>
      </c>
      <c r="G84" s="9">
        <f t="shared" si="1"/>
        <v>1.1376478716968044</v>
      </c>
      <c r="I84">
        <v>45</v>
      </c>
      <c r="J84" s="9">
        <f t="shared" si="6"/>
        <v>-3.8036425973006494E-2</v>
      </c>
      <c r="K84" s="9">
        <f t="shared" si="8"/>
        <v>0.93661991681138634</v>
      </c>
      <c r="L84" s="9">
        <f t="shared" si="9"/>
        <v>-0.24048312088841481</v>
      </c>
      <c r="M84" s="9">
        <f t="shared" si="10"/>
        <v>1.5133463477621978</v>
      </c>
      <c r="N84" s="9">
        <f t="shared" si="11"/>
        <v>-0.19297199722969222</v>
      </c>
      <c r="O84" s="9">
        <f t="shared" si="12"/>
        <v>0.57672643095081144</v>
      </c>
      <c r="P84" s="9">
        <f t="shared" si="13"/>
        <v>4.7511123658722593E-2</v>
      </c>
      <c r="Q84">
        <f t="shared" si="14"/>
        <v>8.2380694050026612E-2</v>
      </c>
      <c r="R84">
        <f t="shared" si="15"/>
        <v>4.7094316517344978</v>
      </c>
      <c r="S84" s="11">
        <f t="shared" si="7"/>
        <v>0.94403190574710383</v>
      </c>
      <c r="T84">
        <f t="shared" si="16"/>
        <v>0.99226007709426267</v>
      </c>
      <c r="U84" s="11">
        <f t="shared" si="17"/>
        <v>7.1332338722916617</v>
      </c>
    </row>
    <row r="85" spans="1:21" x14ac:dyDescent="0.25">
      <c r="A85" s="10">
        <v>2.35</v>
      </c>
      <c r="B85" s="9">
        <f t="shared" si="2"/>
        <v>-0.70271307677355399</v>
      </c>
      <c r="C85" s="9">
        <f t="shared" si="3"/>
        <v>0.71147335279084434</v>
      </c>
      <c r="D85" s="9">
        <f t="shared" si="4"/>
        <v>-0.67952354524002678</v>
      </c>
      <c r="E85" s="9">
        <f t="shared" si="5"/>
        <v>0.68799473214874651</v>
      </c>
      <c r="F85" s="9">
        <f t="shared" si="0"/>
        <v>-1.072059069925734</v>
      </c>
      <c r="G85" s="9">
        <f t="shared" si="1"/>
        <v>1.0854237470177119</v>
      </c>
      <c r="I85">
        <v>46</v>
      </c>
      <c r="J85" s="9">
        <f t="shared" si="6"/>
        <v>-3.0429140778405195E-2</v>
      </c>
      <c r="K85" s="9">
        <f t="shared" si="8"/>
        <v>0.94751983565556674</v>
      </c>
      <c r="L85" s="9">
        <f t="shared" si="9"/>
        <v>-0.19311955115743176</v>
      </c>
      <c r="M85" s="9">
        <f t="shared" si="10"/>
        <v>1.5177538763622349</v>
      </c>
      <c r="N85" s="9">
        <f t="shared" si="11"/>
        <v>-0.1545267963409879</v>
      </c>
      <c r="O85" s="9">
        <f t="shared" si="12"/>
        <v>0.57023404070666817</v>
      </c>
      <c r="P85" s="9">
        <f t="shared" si="13"/>
        <v>3.8592754816443864E-2</v>
      </c>
      <c r="Q85">
        <f t="shared" si="14"/>
        <v>6.7678798636113355E-2</v>
      </c>
      <c r="R85">
        <f t="shared" si="15"/>
        <v>3.8718052299039165</v>
      </c>
      <c r="S85" s="11">
        <f t="shared" si="7"/>
        <v>0.75720660274816398</v>
      </c>
      <c r="T85">
        <f t="shared" si="16"/>
        <v>0.99504414493676197</v>
      </c>
      <c r="U85" s="11">
        <f t="shared" si="17"/>
        <v>5.7065870978332809</v>
      </c>
    </row>
    <row r="86" spans="1:21" x14ac:dyDescent="0.25">
      <c r="A86" s="10">
        <v>2.4</v>
      </c>
      <c r="B86" s="9">
        <f t="shared" si="2"/>
        <v>-0.73739371554124544</v>
      </c>
      <c r="C86" s="9">
        <f t="shared" si="3"/>
        <v>0.67546318055115095</v>
      </c>
      <c r="D86" s="9">
        <f t="shared" si="4"/>
        <v>-0.71305972292838438</v>
      </c>
      <c r="E86" s="9">
        <f t="shared" si="5"/>
        <v>0.65317289559296299</v>
      </c>
      <c r="F86" s="9">
        <f t="shared" si="0"/>
        <v>-1.124967852429724</v>
      </c>
      <c r="G86" s="9">
        <f t="shared" si="1"/>
        <v>1.0304866282488359</v>
      </c>
      <c r="I86">
        <v>47</v>
      </c>
      <c r="J86" s="9">
        <f t="shared" si="6"/>
        <v>-2.2821855583803896E-2</v>
      </c>
      <c r="K86" s="9">
        <f t="shared" si="8"/>
        <v>0.95602623716156288</v>
      </c>
      <c r="L86" s="9">
        <f t="shared" si="9"/>
        <v>-0.1452681446797722</v>
      </c>
      <c r="M86" s="9">
        <f t="shared" si="10"/>
        <v>1.5211848984202148</v>
      </c>
      <c r="N86" s="9">
        <f t="shared" si="11"/>
        <v>-0.11598217457126972</v>
      </c>
      <c r="O86" s="9">
        <f t="shared" si="12"/>
        <v>0.56515866125865188</v>
      </c>
      <c r="P86" s="9">
        <f t="shared" si="13"/>
        <v>2.9285970108502479E-2</v>
      </c>
      <c r="Q86">
        <f t="shared" si="14"/>
        <v>5.1819023782242617E-2</v>
      </c>
      <c r="R86">
        <f t="shared" si="15"/>
        <v>2.9663581603312408</v>
      </c>
      <c r="S86" s="11">
        <f t="shared" si="7"/>
        <v>0.56906058098223677</v>
      </c>
      <c r="T86">
        <f t="shared" si="16"/>
        <v>0.99721132301690296</v>
      </c>
      <c r="U86" s="11">
        <f t="shared" si="17"/>
        <v>4.279940323375091</v>
      </c>
    </row>
    <row r="87" spans="1:21" x14ac:dyDescent="0.25">
      <c r="A87" s="10">
        <v>2.4500000000000002</v>
      </c>
      <c r="B87" s="9">
        <f t="shared" si="2"/>
        <v>-0.77023125404730741</v>
      </c>
      <c r="C87" s="9">
        <f t="shared" si="3"/>
        <v>0.63776470213450365</v>
      </c>
      <c r="D87" s="9">
        <f t="shared" si="4"/>
        <v>-0.74481362266374629</v>
      </c>
      <c r="E87" s="9">
        <f t="shared" si="5"/>
        <v>0.61671846696406507</v>
      </c>
      <c r="F87" s="9">
        <f t="shared" si="0"/>
        <v>-1.1750648011745721</v>
      </c>
      <c r="G87" s="9">
        <f t="shared" si="1"/>
        <v>0.97297382957639866</v>
      </c>
      <c r="I87">
        <v>48</v>
      </c>
      <c r="J87" s="9">
        <f t="shared" si="6"/>
        <v>-1.5214570389202597E-2</v>
      </c>
      <c r="K87" s="9">
        <f t="shared" si="8"/>
        <v>0.96211763342091738</v>
      </c>
      <c r="L87" s="9">
        <f t="shared" si="9"/>
        <v>-9.7049778261124889E-2</v>
      </c>
      <c r="M87" s="9">
        <f t="shared" si="10"/>
        <v>1.5236372064533974</v>
      </c>
      <c r="N87" s="9">
        <f t="shared" si="11"/>
        <v>-7.7362931116181616E-2</v>
      </c>
      <c r="O87" s="9">
        <f t="shared" si="12"/>
        <v>0.56151957303248001</v>
      </c>
      <c r="P87" s="9">
        <f t="shared" si="13"/>
        <v>1.9686847144943273E-2</v>
      </c>
      <c r="Q87">
        <f t="shared" si="14"/>
        <v>3.5059948202027368E-2</v>
      </c>
      <c r="R87">
        <f t="shared" si="15"/>
        <v>2.007964601421977</v>
      </c>
      <c r="S87" s="11">
        <f t="shared" si="7"/>
        <v>0.37992402014106919</v>
      </c>
      <c r="T87">
        <f t="shared" si="16"/>
        <v>0.99876026776618476</v>
      </c>
      <c r="U87" s="11">
        <f t="shared" si="17"/>
        <v>2.8532935489165832</v>
      </c>
    </row>
    <row r="88" spans="1:21" x14ac:dyDescent="0.25">
      <c r="A88" s="10">
        <v>2.5</v>
      </c>
      <c r="B88" s="9">
        <f t="shared" si="2"/>
        <v>-0.8011436155469337</v>
      </c>
      <c r="C88" s="9">
        <f t="shared" si="3"/>
        <v>0.59847214410395655</v>
      </c>
      <c r="D88" s="9">
        <f t="shared" si="4"/>
        <v>-0.77470587623388498</v>
      </c>
      <c r="E88" s="9">
        <f t="shared" si="5"/>
        <v>0.57872256334852601</v>
      </c>
      <c r="F88" s="9">
        <f t="shared" si="0"/>
        <v>-1.2222246998784019</v>
      </c>
      <c r="G88" s="9">
        <f t="shared" si="1"/>
        <v>0.91302910304499607</v>
      </c>
      <c r="I88">
        <v>49</v>
      </c>
      <c r="J88" s="9">
        <f t="shared" si="6"/>
        <v>-7.6072851946012987E-3</v>
      </c>
      <c r="K88" s="9">
        <f t="shared" si="8"/>
        <v>0.96577863703801903</v>
      </c>
      <c r="L88" s="9">
        <f t="shared" si="9"/>
        <v>-4.8586255679837202E-2</v>
      </c>
      <c r="M88" s="9">
        <f t="shared" si="10"/>
        <v>1.525109222673134</v>
      </c>
      <c r="N88" s="9">
        <f t="shared" si="11"/>
        <v>-3.8693913182158396E-2</v>
      </c>
      <c r="O88" s="9">
        <f t="shared" si="12"/>
        <v>0.55933058563511495</v>
      </c>
      <c r="P88" s="9">
        <f t="shared" si="13"/>
        <v>9.8923424976788063E-3</v>
      </c>
      <c r="Q88">
        <f t="shared" si="14"/>
        <v>1.7686038903891046E-2</v>
      </c>
      <c r="R88">
        <f t="shared" si="15"/>
        <v>1.0132297495795959</v>
      </c>
      <c r="S88" s="11">
        <f t="shared" si="7"/>
        <v>0.190127099916408</v>
      </c>
      <c r="T88">
        <f t="shared" si="16"/>
        <v>0.99969001889740416</v>
      </c>
      <c r="U88" s="11">
        <f t="shared" si="17"/>
        <v>1.4266467744583806</v>
      </c>
    </row>
    <row r="89" spans="1:21" x14ac:dyDescent="0.25">
      <c r="A89" s="10">
        <v>2.5499999999999998</v>
      </c>
      <c r="B89" s="9">
        <f t="shared" si="2"/>
        <v>-0.83005353523522207</v>
      </c>
      <c r="C89" s="9">
        <f t="shared" si="3"/>
        <v>0.55768371739141698</v>
      </c>
      <c r="D89" s="9">
        <f t="shared" si="4"/>
        <v>-0.80266176857245985</v>
      </c>
      <c r="E89" s="9">
        <f t="shared" si="5"/>
        <v>0.53928015471750024</v>
      </c>
      <c r="F89" s="9">
        <f t="shared" si="0"/>
        <v>-1.2663296733548546</v>
      </c>
      <c r="G89" s="9">
        <f t="shared" si="1"/>
        <v>0.85080227925234564</v>
      </c>
      <c r="I89">
        <v>50</v>
      </c>
      <c r="J89" s="9">
        <f t="shared" si="6"/>
        <v>0</v>
      </c>
      <c r="K89" s="9">
        <f t="shared" si="8"/>
        <v>0.96700000000000008</v>
      </c>
      <c r="L89" s="9">
        <f t="shared" si="9"/>
        <v>0</v>
      </c>
      <c r="M89" s="9">
        <f t="shared" si="10"/>
        <v>1.5255999999999998</v>
      </c>
      <c r="N89" s="9">
        <f t="shared" si="11"/>
        <v>0</v>
      </c>
      <c r="O89" s="9">
        <f t="shared" si="12"/>
        <v>0.55859999999999976</v>
      </c>
      <c r="P89" s="9">
        <f t="shared" si="13"/>
        <v>0</v>
      </c>
      <c r="Q89">
        <f t="shared" si="14"/>
        <v>0</v>
      </c>
      <c r="R89">
        <f t="shared" si="15"/>
        <v>0</v>
      </c>
      <c r="S89" s="11">
        <f t="shared" si="7"/>
        <v>0</v>
      </c>
      <c r="T89">
        <f t="shared" si="16"/>
        <v>1</v>
      </c>
      <c r="U89" s="11">
        <f t="shared" si="17"/>
        <v>0</v>
      </c>
    </row>
    <row r="90" spans="1:21" x14ac:dyDescent="0.25">
      <c r="A90" s="10">
        <v>2.6</v>
      </c>
      <c r="B90" s="9">
        <f t="shared" si="2"/>
        <v>-0.85688875336894732</v>
      </c>
      <c r="C90" s="9">
        <f t="shared" si="3"/>
        <v>0.51550137182146416</v>
      </c>
      <c r="D90" s="9">
        <f t="shared" si="4"/>
        <v>-0.82861142450777214</v>
      </c>
      <c r="E90" s="9">
        <f t="shared" si="5"/>
        <v>0.49848982655135587</v>
      </c>
      <c r="F90" s="9">
        <f t="shared" si="0"/>
        <v>-1.307269482139666</v>
      </c>
      <c r="G90" s="9">
        <f t="shared" si="1"/>
        <v>0.78644889285082564</v>
      </c>
      <c r="I90">
        <v>51</v>
      </c>
      <c r="J90" s="9">
        <f t="shared" si="6"/>
        <v>7.6072851946012987E-3</v>
      </c>
      <c r="K90" s="9">
        <f t="shared" si="8"/>
        <v>0.96577863703801903</v>
      </c>
      <c r="L90" s="9">
        <f t="shared" si="9"/>
        <v>4.8586255679837202E-2</v>
      </c>
      <c r="M90" s="9">
        <f t="shared" si="10"/>
        <v>1.525109222673134</v>
      </c>
      <c r="N90" s="9">
        <f t="shared" si="11"/>
        <v>3.8693913182158396E-2</v>
      </c>
      <c r="O90" s="9">
        <f t="shared" si="12"/>
        <v>0.55933058563511495</v>
      </c>
      <c r="P90" s="9">
        <f t="shared" si="13"/>
        <v>-9.8923424976788063E-3</v>
      </c>
      <c r="Q90">
        <f t="shared" si="14"/>
        <v>-1.7686038903891046E-2</v>
      </c>
      <c r="R90">
        <f t="shared" si="15"/>
        <v>-1.0132297495795959</v>
      </c>
      <c r="S90" s="11">
        <f t="shared" si="7"/>
        <v>-0.190127099916408</v>
      </c>
      <c r="T90">
        <f t="shared" si="16"/>
        <v>0.99969001889740416</v>
      </c>
      <c r="U90" s="11">
        <f t="shared" si="17"/>
        <v>1.4266467744583806</v>
      </c>
    </row>
    <row r="91" spans="1:21" x14ac:dyDescent="0.25">
      <c r="A91" s="10">
        <v>2.65</v>
      </c>
      <c r="B91" s="9">
        <f t="shared" si="2"/>
        <v>-0.8815821958782859</v>
      </c>
      <c r="C91" s="9">
        <f t="shared" si="3"/>
        <v>0.47203054128988264</v>
      </c>
      <c r="D91" s="9">
        <f t="shared" si="4"/>
        <v>-0.85248998341430249</v>
      </c>
      <c r="E91" s="9">
        <f t="shared" si="5"/>
        <v>0.45645353342731654</v>
      </c>
      <c r="F91" s="9">
        <f t="shared" si="0"/>
        <v>-1.3449417980319129</v>
      </c>
      <c r="G91" s="9">
        <f t="shared" si="1"/>
        <v>0.72012979379184494</v>
      </c>
      <c r="I91">
        <v>52</v>
      </c>
      <c r="J91" s="9">
        <f t="shared" si="6"/>
        <v>1.5214570389202597E-2</v>
      </c>
      <c r="K91" s="9">
        <f t="shared" si="8"/>
        <v>0.96211763342091738</v>
      </c>
      <c r="L91" s="9">
        <f t="shared" si="9"/>
        <v>9.7049778261124889E-2</v>
      </c>
      <c r="M91" s="9">
        <f t="shared" si="10"/>
        <v>1.5236372064533974</v>
      </c>
      <c r="N91" s="9">
        <f t="shared" si="11"/>
        <v>7.7362931116181616E-2</v>
      </c>
      <c r="O91" s="9">
        <f t="shared" si="12"/>
        <v>0.56151957303248001</v>
      </c>
      <c r="P91" s="9">
        <f t="shared" si="13"/>
        <v>-1.9686847144943273E-2</v>
      </c>
      <c r="Q91">
        <f t="shared" si="14"/>
        <v>-3.5059948202027368E-2</v>
      </c>
      <c r="R91">
        <f t="shared" si="15"/>
        <v>-2.007964601421977</v>
      </c>
      <c r="S91" s="11">
        <f t="shared" si="7"/>
        <v>-0.37992402014106919</v>
      </c>
      <c r="T91">
        <f t="shared" si="16"/>
        <v>0.99876026776618476</v>
      </c>
      <c r="U91" s="11">
        <f t="shared" si="17"/>
        <v>2.8532935489165832</v>
      </c>
    </row>
    <row r="92" spans="1:21" x14ac:dyDescent="0.25">
      <c r="A92" s="10">
        <v>2.7</v>
      </c>
      <c r="B92" s="9">
        <f t="shared" si="2"/>
        <v>-0.90407214201706121</v>
      </c>
      <c r="C92" s="9">
        <f t="shared" si="3"/>
        <v>0.42737988023382978</v>
      </c>
      <c r="D92" s="9">
        <f t="shared" si="4"/>
        <v>-0.87423776133049824</v>
      </c>
      <c r="E92" s="9">
        <f t="shared" si="5"/>
        <v>0.41327634418611342</v>
      </c>
      <c r="F92" s="9">
        <f t="shared" si="0"/>
        <v>-1.3792524598612284</v>
      </c>
      <c r="G92" s="9">
        <f t="shared" si="1"/>
        <v>0.65201074528473069</v>
      </c>
      <c r="I92">
        <v>53</v>
      </c>
      <c r="J92" s="9">
        <f t="shared" si="6"/>
        <v>2.2821855583803841E-2</v>
      </c>
      <c r="K92" s="9">
        <f t="shared" si="8"/>
        <v>0.95602623716156299</v>
      </c>
      <c r="L92" s="9">
        <f t="shared" si="9"/>
        <v>0.14526814467977184</v>
      </c>
      <c r="M92" s="9">
        <f t="shared" si="10"/>
        <v>1.5211848984202148</v>
      </c>
      <c r="N92" s="9">
        <f t="shared" si="11"/>
        <v>0.11598217457126943</v>
      </c>
      <c r="O92" s="9">
        <f t="shared" si="12"/>
        <v>0.56515866125865177</v>
      </c>
      <c r="P92" s="9">
        <f t="shared" si="13"/>
        <v>-2.928597010850241E-2</v>
      </c>
      <c r="Q92">
        <f t="shared" si="14"/>
        <v>-5.1819023782242499E-2</v>
      </c>
      <c r="R92">
        <f t="shared" si="15"/>
        <v>-2.9663581603312341</v>
      </c>
      <c r="S92" s="11">
        <f t="shared" si="7"/>
        <v>-0.56906058098223533</v>
      </c>
      <c r="T92">
        <f t="shared" si="16"/>
        <v>0.99721132301690318</v>
      </c>
      <c r="U92" s="11">
        <f t="shared" si="17"/>
        <v>4.2799403233749258</v>
      </c>
    </row>
    <row r="93" spans="1:21" x14ac:dyDescent="0.25">
      <c r="A93" s="10">
        <v>2.75</v>
      </c>
      <c r="B93" s="9">
        <f t="shared" si="2"/>
        <v>-0.92430237863246356</v>
      </c>
      <c r="C93" s="9">
        <f t="shared" si="3"/>
        <v>0.38166099205233167</v>
      </c>
      <c r="D93" s="9">
        <f t="shared" si="4"/>
        <v>-0.89380040013759232</v>
      </c>
      <c r="E93" s="9">
        <f t="shared" si="5"/>
        <v>0.36906617931460478</v>
      </c>
      <c r="F93" s="9">
        <f t="shared" si="0"/>
        <v>-1.4101157088416862</v>
      </c>
      <c r="G93" s="9">
        <f t="shared" si="1"/>
        <v>0.58226200947503715</v>
      </c>
      <c r="I93">
        <v>54</v>
      </c>
      <c r="J93" s="9">
        <f t="shared" si="6"/>
        <v>3.0429140778405139E-2</v>
      </c>
      <c r="K93" s="9">
        <f t="shared" si="8"/>
        <v>0.94751983565556674</v>
      </c>
      <c r="L93" s="9">
        <f t="shared" si="9"/>
        <v>0.19311955115743143</v>
      </c>
      <c r="M93" s="9">
        <f t="shared" si="10"/>
        <v>1.5177538763622349</v>
      </c>
      <c r="N93" s="9">
        <f t="shared" si="11"/>
        <v>0.15452679634098759</v>
      </c>
      <c r="O93" s="9">
        <f t="shared" si="12"/>
        <v>0.57023404070666817</v>
      </c>
      <c r="P93" s="9">
        <f t="shared" si="13"/>
        <v>-3.8592754816443836E-2</v>
      </c>
      <c r="Q93">
        <f t="shared" si="14"/>
        <v>-6.7678798636113313E-2</v>
      </c>
      <c r="R93">
        <f t="shared" si="15"/>
        <v>-3.8718052299039143</v>
      </c>
      <c r="S93" s="11">
        <f t="shared" si="7"/>
        <v>-0.75720660274816265</v>
      </c>
      <c r="T93">
        <f t="shared" si="16"/>
        <v>0.99504414493676174</v>
      </c>
      <c r="U93" s="11">
        <f t="shared" si="17"/>
        <v>5.7065870978334079</v>
      </c>
    </row>
    <row r="94" spans="1:21" x14ac:dyDescent="0.25">
      <c r="A94" s="10">
        <v>2.8</v>
      </c>
      <c r="B94" s="9">
        <f t="shared" si="2"/>
        <v>-0.94222234066865806</v>
      </c>
      <c r="C94" s="9">
        <f t="shared" si="3"/>
        <v>0.33498815015590511</v>
      </c>
      <c r="D94" s="9">
        <f t="shared" si="4"/>
        <v>-0.91112900342659242</v>
      </c>
      <c r="E94" s="9">
        <f t="shared" si="5"/>
        <v>0.32393354120076029</v>
      </c>
      <c r="F94" s="9">
        <f t="shared" si="0"/>
        <v>-1.4374544029241045</v>
      </c>
      <c r="G94" s="9">
        <f t="shared" si="1"/>
        <v>0.51105792187784882</v>
      </c>
      <c r="I94">
        <v>55</v>
      </c>
      <c r="J94" s="9">
        <f t="shared" si="6"/>
        <v>3.8036425973006438E-2</v>
      </c>
      <c r="K94" s="9">
        <f t="shared" si="8"/>
        <v>0.93661991681138645</v>
      </c>
      <c r="L94" s="9">
        <f t="shared" si="9"/>
        <v>0.24048312088841445</v>
      </c>
      <c r="M94" s="9">
        <f t="shared" si="10"/>
        <v>1.513346347762198</v>
      </c>
      <c r="N94" s="9">
        <f t="shared" si="11"/>
        <v>0.19297199722969197</v>
      </c>
      <c r="O94" s="9">
        <f t="shared" si="12"/>
        <v>0.57672643095081155</v>
      </c>
      <c r="P94" s="9">
        <f t="shared" si="13"/>
        <v>-4.7511123658722482E-2</v>
      </c>
      <c r="Q94">
        <f t="shared" si="14"/>
        <v>-8.2380694050026404E-2</v>
      </c>
      <c r="R94">
        <f t="shared" si="15"/>
        <v>-4.7094316517344854</v>
      </c>
      <c r="S94" s="11">
        <f t="shared" si="7"/>
        <v>-0.94403190574710238</v>
      </c>
      <c r="T94">
        <f t="shared" si="16"/>
        <v>0.99226007709426289</v>
      </c>
      <c r="U94" s="11">
        <f t="shared" si="17"/>
        <v>7.1332338722915596</v>
      </c>
    </row>
    <row r="95" spans="1:21" x14ac:dyDescent="0.25">
      <c r="A95" s="10">
        <v>2.85</v>
      </c>
      <c r="B95" s="9">
        <f t="shared" si="2"/>
        <v>-0.95778723755309036</v>
      </c>
      <c r="C95" s="9">
        <f t="shared" si="3"/>
        <v>0.28747801234254439</v>
      </c>
      <c r="D95" s="9">
        <f t="shared" si="4"/>
        <v>-0.92618025871383847</v>
      </c>
      <c r="E95" s="9">
        <f t="shared" si="5"/>
        <v>0.27799123793524044</v>
      </c>
      <c r="F95" s="9">
        <f t="shared" si="0"/>
        <v>-1.4612002096109946</v>
      </c>
      <c r="G95" s="9">
        <f t="shared" si="1"/>
        <v>0.43857645562978564</v>
      </c>
      <c r="I95">
        <v>56</v>
      </c>
      <c r="J95" s="9">
        <f t="shared" si="6"/>
        <v>4.5643711167607737E-2</v>
      </c>
      <c r="K95" s="9">
        <f t="shared" si="8"/>
        <v>0.92335401477000378</v>
      </c>
      <c r="L95" s="9">
        <f t="shared" si="9"/>
        <v>0.2872392093849927</v>
      </c>
      <c r="M95" s="9">
        <f t="shared" si="10"/>
        <v>1.5079651483766643</v>
      </c>
      <c r="N95" s="9">
        <f t="shared" si="11"/>
        <v>0.23129304200806544</v>
      </c>
      <c r="O95" s="9">
        <f t="shared" si="12"/>
        <v>0.5846111336066605</v>
      </c>
      <c r="P95" s="9">
        <f t="shared" si="13"/>
        <v>-5.5946167376927258E-2</v>
      </c>
      <c r="Q95">
        <f t="shared" si="14"/>
        <v>-9.5698087430830719E-2</v>
      </c>
      <c r="R95">
        <f t="shared" si="15"/>
        <v>-5.4664496021841744</v>
      </c>
      <c r="S95" s="11">
        <f t="shared" si="7"/>
        <v>-1.1292063102873084</v>
      </c>
      <c r="T95">
        <f t="shared" si="16"/>
        <v>0.98886084550624465</v>
      </c>
      <c r="U95" s="11">
        <f t="shared" si="17"/>
        <v>8.559880646749928</v>
      </c>
    </row>
    <row r="96" spans="1:21" x14ac:dyDescent="0.25">
      <c r="A96" s="10">
        <v>2.9</v>
      </c>
      <c r="B96" s="9">
        <f t="shared" si="2"/>
        <v>-0.97095816514959055</v>
      </c>
      <c r="C96" s="9">
        <f t="shared" si="3"/>
        <v>0.23924932921398243</v>
      </c>
      <c r="D96" s="9">
        <f t="shared" si="4"/>
        <v>-0.9389165456996541</v>
      </c>
      <c r="E96" s="9">
        <f t="shared" si="5"/>
        <v>0.23135410134992102</v>
      </c>
      <c r="F96" s="9">
        <f t="shared" si="0"/>
        <v>-1.4812937767522152</v>
      </c>
      <c r="G96" s="9">
        <f t="shared" si="1"/>
        <v>0.36499877664885155</v>
      </c>
      <c r="I96">
        <v>57</v>
      </c>
      <c r="J96" s="9">
        <f t="shared" si="6"/>
        <v>5.3250996362209035E-2</v>
      </c>
      <c r="K96" s="9">
        <f t="shared" si="8"/>
        <v>0.9077556403512963</v>
      </c>
      <c r="L96" s="9">
        <f t="shared" si="9"/>
        <v>0.33326970670975797</v>
      </c>
      <c r="M96" s="9">
        <f t="shared" si="10"/>
        <v>1.5016137404115195</v>
      </c>
      <c r="N96" s="9">
        <f t="shared" si="11"/>
        <v>0.26946527532749898</v>
      </c>
      <c r="O96" s="9">
        <f t="shared" si="12"/>
        <v>0.59385810006022322</v>
      </c>
      <c r="P96" s="9">
        <f t="shared" si="13"/>
        <v>-6.3804431382258997E-2</v>
      </c>
      <c r="Q96">
        <f t="shared" si="14"/>
        <v>-0.10744053398579322</v>
      </c>
      <c r="R96">
        <f t="shared" si="15"/>
        <v>-6.1323650913460144</v>
      </c>
      <c r="S96" s="11">
        <f t="shared" si="7"/>
        <v>-1.3123996366770332</v>
      </c>
      <c r="T96">
        <f t="shared" si="16"/>
        <v>0.98484855756781864</v>
      </c>
      <c r="U96" s="11">
        <f t="shared" si="17"/>
        <v>9.9865274212083222</v>
      </c>
    </row>
    <row r="97" spans="1:21" x14ac:dyDescent="0.25">
      <c r="A97" s="10">
        <v>2.95</v>
      </c>
      <c r="B97" s="9">
        <f t="shared" si="2"/>
        <v>-0.98170220299845412</v>
      </c>
      <c r="C97" s="9">
        <f t="shared" si="3"/>
        <v>0.19042264736102704</v>
      </c>
      <c r="D97" s="9">
        <f t="shared" si="4"/>
        <v>-0.94930603029950522</v>
      </c>
      <c r="E97" s="9">
        <f t="shared" si="5"/>
        <v>0.18413869999811316</v>
      </c>
      <c r="F97" s="9">
        <f t="shared" si="0"/>
        <v>-1.4976848808944414</v>
      </c>
      <c r="G97" s="9">
        <f t="shared" si="1"/>
        <v>0.29050879081398284</v>
      </c>
      <c r="I97">
        <v>58</v>
      </c>
      <c r="J97" s="9">
        <f t="shared" si="6"/>
        <v>6.0858281556810334E-2</v>
      </c>
      <c r="K97" s="9">
        <f t="shared" si="8"/>
        <v>0.88986419640279668</v>
      </c>
      <c r="L97" s="9">
        <f t="shared" si="9"/>
        <v>0.37845833583157473</v>
      </c>
      <c r="M97" s="9">
        <f t="shared" si="10"/>
        <v>1.4942962102944295</v>
      </c>
      <c r="N97" s="9">
        <f t="shared" si="11"/>
        <v>0.30746413758307789</v>
      </c>
      <c r="O97" s="9">
        <f t="shared" si="12"/>
        <v>0.60443201389163281</v>
      </c>
      <c r="P97" s="9">
        <f t="shared" si="13"/>
        <v>-7.0994198248496843E-2</v>
      </c>
      <c r="Q97">
        <f t="shared" si="14"/>
        <v>-0.11745605232158537</v>
      </c>
      <c r="R97">
        <f t="shared" si="15"/>
        <v>-6.6990421065234544</v>
      </c>
      <c r="S97" s="11">
        <f t="shared" si="7"/>
        <v>-1.4932817052245309</v>
      </c>
      <c r="T97">
        <f t="shared" si="16"/>
        <v>0.98022570074586357</v>
      </c>
      <c r="U97" s="11">
        <f t="shared" si="17"/>
        <v>11.413174195666549</v>
      </c>
    </row>
    <row r="98" spans="1:21" x14ac:dyDescent="0.25">
      <c r="A98" s="10">
        <v>3</v>
      </c>
      <c r="B98" s="9">
        <f t="shared" si="2"/>
        <v>-0.98999249660044542</v>
      </c>
      <c r="C98" s="9">
        <f t="shared" si="3"/>
        <v>0.14112000805986721</v>
      </c>
      <c r="D98" s="9">
        <f t="shared" si="4"/>
        <v>-0.95732274421263075</v>
      </c>
      <c r="E98" s="9">
        <f t="shared" si="5"/>
        <v>0.1364630477938916</v>
      </c>
      <c r="F98" s="9">
        <f t="shared" si="0"/>
        <v>-1.5103325528136393</v>
      </c>
      <c r="G98" s="9">
        <f t="shared" si="1"/>
        <v>0.21529268429613341</v>
      </c>
      <c r="I98">
        <v>59</v>
      </c>
      <c r="J98" s="9">
        <f t="shared" si="6"/>
        <v>6.8465566751411633E-2</v>
      </c>
      <c r="K98" s="9">
        <f t="shared" si="8"/>
        <v>0.86972487826468081</v>
      </c>
      <c r="L98" s="9">
        <f t="shared" si="9"/>
        <v>0.42269094635145216</v>
      </c>
      <c r="M98" s="9">
        <f t="shared" si="10"/>
        <v>1.4860172660456743</v>
      </c>
      <c r="N98" s="9">
        <f t="shared" si="11"/>
        <v>0.34526518071496753</v>
      </c>
      <c r="O98" s="9">
        <f t="shared" si="12"/>
        <v>0.61629238778099349</v>
      </c>
      <c r="P98" s="9">
        <f t="shared" si="13"/>
        <v>-7.7425765636484623E-2</v>
      </c>
      <c r="Q98">
        <f t="shared" si="14"/>
        <v>-0.12563154627832065</v>
      </c>
      <c r="R98">
        <f t="shared" si="15"/>
        <v>-7.1606418201732414</v>
      </c>
      <c r="S98" s="11">
        <f t="shared" si="7"/>
        <v>-1.6715223362380538</v>
      </c>
      <c r="T98">
        <f t="shared" si="16"/>
        <v>0.97499514103688822</v>
      </c>
      <c r="U98" s="11">
        <f t="shared" si="17"/>
        <v>12.839820970124904</v>
      </c>
    </row>
    <row r="99" spans="1:21" x14ac:dyDescent="0.25">
      <c r="A99" s="10">
        <v>3.05</v>
      </c>
      <c r="B99" s="9">
        <f t="shared" si="2"/>
        <v>-0.99580832453906121</v>
      </c>
      <c r="C99" s="9">
        <f t="shared" si="3"/>
        <v>9.1464642232437193E-2</v>
      </c>
      <c r="D99" s="9">
        <f t="shared" si="4"/>
        <v>-0.96294664982927225</v>
      </c>
      <c r="E99" s="9">
        <f t="shared" si="5"/>
        <v>8.8446309038766768E-2</v>
      </c>
      <c r="F99" s="9">
        <f t="shared" si="0"/>
        <v>-1.5192051799167916</v>
      </c>
      <c r="G99" s="9">
        <f t="shared" si="1"/>
        <v>0.13953845818980617</v>
      </c>
      <c r="I99">
        <v>60</v>
      </c>
      <c r="J99" s="9">
        <f t="shared" si="6"/>
        <v>7.6072851946012876E-2</v>
      </c>
      <c r="K99" s="9">
        <f t="shared" si="8"/>
        <v>0.84738855960241621</v>
      </c>
      <c r="L99" s="9">
        <f t="shared" si="9"/>
        <v>0.46585580285635841</v>
      </c>
      <c r="M99" s="9">
        <f t="shared" si="10"/>
        <v>1.4767822342490609</v>
      </c>
      <c r="N99" s="9">
        <f t="shared" si="11"/>
        <v>0.38284408393803265</v>
      </c>
      <c r="O99" s="9">
        <f t="shared" si="12"/>
        <v>0.62939367464664464</v>
      </c>
      <c r="P99" s="9">
        <f t="shared" si="13"/>
        <v>-8.3011718918325761E-2</v>
      </c>
      <c r="Q99">
        <f t="shared" si="14"/>
        <v>-0.13189156844471048</v>
      </c>
      <c r="R99">
        <f t="shared" si="15"/>
        <v>-7.5134639645564141</v>
      </c>
      <c r="S99" s="11">
        <f t="shared" si="7"/>
        <v>-1.8467913500258539</v>
      </c>
      <c r="T99">
        <f t="shared" si="16"/>
        <v>0.96916012119022465</v>
      </c>
      <c r="U99" s="11">
        <f t="shared" si="17"/>
        <v>14.266467744583222</v>
      </c>
    </row>
    <row r="100" spans="1:21" x14ac:dyDescent="0.25">
      <c r="A100" s="10">
        <v>3.1</v>
      </c>
      <c r="B100" s="9">
        <f t="shared" si="2"/>
        <v>-0.99913515027327948</v>
      </c>
      <c r="C100" s="9">
        <f t="shared" si="3"/>
        <v>4.1580662433290491E-2</v>
      </c>
      <c r="D100" s="9">
        <f t="shared" si="4"/>
        <v>-0.9661636903142613</v>
      </c>
      <c r="E100" s="9">
        <f t="shared" si="5"/>
        <v>4.0208500572991905E-2</v>
      </c>
      <c r="F100" s="9">
        <f t="shared" si="0"/>
        <v>-1.524280585256915</v>
      </c>
      <c r="G100" s="9">
        <f t="shared" si="1"/>
        <v>6.3435458608227968E-2</v>
      </c>
      <c r="I100">
        <v>61</v>
      </c>
      <c r="J100" s="9">
        <f t="shared" si="6"/>
        <v>8.3680137140614175E-2</v>
      </c>
      <c r="K100" s="9">
        <f t="shared" si="8"/>
        <v>0.82291166389546722</v>
      </c>
      <c r="L100" s="9">
        <f t="shared" si="9"/>
        <v>0.50784386717257279</v>
      </c>
      <c r="M100" s="9">
        <f t="shared" si="10"/>
        <v>1.4665970566248547</v>
      </c>
      <c r="N100" s="9">
        <f t="shared" si="11"/>
        <v>0.4201766693895701</v>
      </c>
      <c r="O100" s="9">
        <f t="shared" si="12"/>
        <v>0.64368539272938752</v>
      </c>
      <c r="P100" s="9">
        <f t="shared" si="13"/>
        <v>-8.7667197783002693E-2</v>
      </c>
      <c r="Q100">
        <f t="shared" si="14"/>
        <v>-0.13619572352150447</v>
      </c>
      <c r="R100">
        <f t="shared" si="15"/>
        <v>-7.7557207403970434</v>
      </c>
      <c r="S100" s="11">
        <f t="shared" si="7"/>
        <v>-2.0187585668961878</v>
      </c>
      <c r="T100">
        <f t="shared" si="16"/>
        <v>0.96272425869764411</v>
      </c>
      <c r="U100" s="11">
        <f t="shared" si="17"/>
        <v>15.693114519041565</v>
      </c>
    </row>
    <row r="101" spans="1:21" x14ac:dyDescent="0.25">
      <c r="A101" s="10">
        <v>3.15</v>
      </c>
      <c r="B101" s="9">
        <f t="shared" si="2"/>
        <v>-0.99996465847134197</v>
      </c>
      <c r="C101" s="9">
        <f t="shared" si="3"/>
        <v>-8.4072473671486184E-3</v>
      </c>
      <c r="D101" s="9">
        <f t="shared" si="4"/>
        <v>-0.96696582474178772</v>
      </c>
      <c r="E101" s="9">
        <f t="shared" si="5"/>
        <v>-8.1298082040327149E-3</v>
      </c>
      <c r="F101" s="9">
        <f t="shared" si="0"/>
        <v>-1.5255460829638792</v>
      </c>
      <c r="G101" s="9">
        <f t="shared" si="1"/>
        <v>-1.2826096583321931E-2</v>
      </c>
      <c r="I101">
        <v>62</v>
      </c>
      <c r="J101" s="9">
        <f t="shared" si="6"/>
        <v>9.1287422335215473E-2</v>
      </c>
      <c r="K101" s="9">
        <f t="shared" si="8"/>
        <v>0.79635602190668953</v>
      </c>
      <c r="L101" s="9">
        <f t="shared" si="9"/>
        <v>0.54854907380557338</v>
      </c>
      <c r="M101" s="9">
        <f t="shared" si="10"/>
        <v>1.4554682862069417</v>
      </c>
      <c r="N101" s="9">
        <f t="shared" si="11"/>
        <v>0.45723891768508457</v>
      </c>
      <c r="O101" s="9">
        <f t="shared" si="12"/>
        <v>0.65911226430025216</v>
      </c>
      <c r="P101" s="9">
        <f t="shared" si="13"/>
        <v>-9.1310156120488817E-2</v>
      </c>
      <c r="Q101">
        <f t="shared" si="14"/>
        <v>-0.13853505854185313</v>
      </c>
      <c r="R101">
        <f t="shared" si="15"/>
        <v>-7.8872724266399112</v>
      </c>
      <c r="S101" s="11">
        <f t="shared" si="7"/>
        <v>-2.1870938071573063</v>
      </c>
      <c r="T101">
        <f t="shared" si="16"/>
        <v>0.95569154355065011</v>
      </c>
      <c r="U101" s="11">
        <f t="shared" si="17"/>
        <v>17.11976129349987</v>
      </c>
    </row>
    <row r="102" spans="1:21" x14ac:dyDescent="0.25">
      <c r="A102" s="10">
        <v>3.2</v>
      </c>
      <c r="B102" s="9">
        <f t="shared" si="2"/>
        <v>-0.99829477579475312</v>
      </c>
      <c r="C102" s="9">
        <f t="shared" si="3"/>
        <v>-5.8374143427580086E-2</v>
      </c>
      <c r="D102" s="9">
        <f t="shared" si="4"/>
        <v>-0.96535104819352635</v>
      </c>
      <c r="E102" s="9">
        <f t="shared" si="5"/>
        <v>-5.6447796694469948E-2</v>
      </c>
      <c r="F102" s="9">
        <f t="shared" si="0"/>
        <v>-1.5229985099524752</v>
      </c>
      <c r="G102" s="9">
        <f t="shared" si="1"/>
        <v>-8.9055593213116166E-2</v>
      </c>
      <c r="I102">
        <v>63</v>
      </c>
      <c r="J102" s="9">
        <f t="shared" si="6"/>
        <v>9.8894707529816772E-2</v>
      </c>
      <c r="K102" s="9">
        <f t="shared" si="8"/>
        <v>0.76778871549245686</v>
      </c>
      <c r="L102" s="9">
        <f t="shared" si="9"/>
        <v>0.58786859787068335</v>
      </c>
      <c r="M102" s="9">
        <f t="shared" si="10"/>
        <v>1.443403083126676</v>
      </c>
      <c r="N102" s="9">
        <f t="shared" si="11"/>
        <v>0.49400698337210325</v>
      </c>
      <c r="O102" s="9">
        <f t="shared" si="12"/>
        <v>0.67561436763421912</v>
      </c>
      <c r="P102" s="9">
        <f t="shared" si="13"/>
        <v>-9.3861614498580104E-2</v>
      </c>
      <c r="Q102">
        <f t="shared" si="14"/>
        <v>-0.13892779519661907</v>
      </c>
      <c r="R102">
        <f t="shared" si="15"/>
        <v>-7.9093496714764226</v>
      </c>
      <c r="S102" s="11">
        <f t="shared" si="7"/>
        <v>-2.3514668911174632</v>
      </c>
      <c r="T102">
        <f t="shared" si="16"/>
        <v>0.9480663357668333</v>
      </c>
      <c r="U102" s="11">
        <f t="shared" si="17"/>
        <v>18.546408067958197</v>
      </c>
    </row>
    <row r="103" spans="1:21" x14ac:dyDescent="0.25">
      <c r="A103" s="10">
        <v>3.25</v>
      </c>
      <c r="B103" s="9">
        <f t="shared" si="2"/>
        <v>-0.99412967608054625</v>
      </c>
      <c r="C103" s="9">
        <f t="shared" si="3"/>
        <v>-0.10819513453010837</v>
      </c>
      <c r="D103" s="9">
        <f t="shared" si="4"/>
        <v>-0.96132339676988832</v>
      </c>
      <c r="E103" s="9">
        <f t="shared" si="5"/>
        <v>-0.10462469509061481</v>
      </c>
      <c r="F103" s="9">
        <f t="shared" ref="F103:F164" si="18">D$7*B103</f>
        <v>-1.5166442338284811</v>
      </c>
      <c r="G103" s="9">
        <f t="shared" ref="G103:G164" si="19">D$7*C103</f>
        <v>-0.16506249723913333</v>
      </c>
      <c r="I103">
        <v>64</v>
      </c>
      <c r="J103" s="9">
        <f t="shared" si="6"/>
        <v>0.10650199272441807</v>
      </c>
      <c r="K103" s="9">
        <f t="shared" si="8"/>
        <v>0.73728190814807026</v>
      </c>
      <c r="L103" s="9">
        <f t="shared" si="9"/>
        <v>0.62570311483765262</v>
      </c>
      <c r="M103" s="9">
        <f t="shared" si="10"/>
        <v>1.4304092100061288</v>
      </c>
      <c r="N103" s="9">
        <f t="shared" si="11"/>
        <v>0.53045721027208415</v>
      </c>
      <c r="O103" s="9">
        <f t="shared" si="12"/>
        <v>0.69312730185805849</v>
      </c>
      <c r="P103" s="9">
        <f t="shared" si="13"/>
        <v>-9.5245904565568473E-2</v>
      </c>
      <c r="Q103">
        <f t="shared" si="14"/>
        <v>-0.13741473508581159</v>
      </c>
      <c r="R103">
        <f t="shared" si="15"/>
        <v>-7.8242817844161587</v>
      </c>
      <c r="S103" s="11">
        <f t="shared" si="7"/>
        <v>-2.5115476390849119</v>
      </c>
      <c r="T103">
        <f t="shared" si="16"/>
        <v>0.93985336268682684</v>
      </c>
      <c r="U103" s="11">
        <f t="shared" si="17"/>
        <v>19.973054842416492</v>
      </c>
    </row>
    <row r="104" spans="1:21" x14ac:dyDescent="0.25">
      <c r="A104" s="10">
        <v>3.3</v>
      </c>
      <c r="B104" s="9">
        <f t="shared" ref="B104:B164" si="20">COS(A104)</f>
        <v>-0.98747976990886488</v>
      </c>
      <c r="C104" s="9">
        <f t="shared" ref="C104:C143" si="21">SIN(A104)</f>
        <v>-0.15774569414324821</v>
      </c>
      <c r="D104" s="9">
        <f t="shared" ref="D104:D143" si="22">D$5*B104</f>
        <v>-0.95489293750187243</v>
      </c>
      <c r="E104" s="9">
        <f t="shared" ref="E104:E143" si="23">D$5*C104</f>
        <v>-0.15254008623652104</v>
      </c>
      <c r="F104" s="9">
        <f t="shared" si="18"/>
        <v>-1.5064991369729641</v>
      </c>
      <c r="G104" s="9">
        <f t="shared" si="19"/>
        <v>-0.24065683098493945</v>
      </c>
      <c r="I104">
        <v>65</v>
      </c>
      <c r="J104" s="9">
        <f t="shared" ref="J104:J139" si="24">L$37*I104+F$18</f>
        <v>0.11410927791901937</v>
      </c>
      <c r="K104" s="9">
        <f t="shared" si="8"/>
        <v>0.70491266271650499</v>
      </c>
      <c r="L104" s="9">
        <f t="shared" si="9"/>
        <v>0.66195705143304195</v>
      </c>
      <c r="M104" s="9">
        <f t="shared" si="10"/>
        <v>1.4164950269637002</v>
      </c>
      <c r="N104" s="9">
        <f t="shared" si="11"/>
        <v>0.56656614670054706</v>
      </c>
      <c r="O104" s="9">
        <f t="shared" si="12"/>
        <v>0.71158236424719523</v>
      </c>
      <c r="P104" s="9">
        <f t="shared" si="13"/>
        <v>-9.5390904732494897E-2</v>
      </c>
      <c r="Q104">
        <f t="shared" si="14"/>
        <v>-0.13405462181937555</v>
      </c>
      <c r="R104">
        <f t="shared" si="15"/>
        <v>-7.6352444461231581</v>
      </c>
      <c r="S104" s="11">
        <f t="shared" ref="S104:S139" si="25">25*J104*(5*J104*J104-1)</f>
        <v>-2.667005871367905</v>
      </c>
      <c r="T104">
        <f t="shared" si="16"/>
        <v>0.93105771604353194</v>
      </c>
      <c r="U104" s="11">
        <f t="shared" si="17"/>
        <v>21.399701616874832</v>
      </c>
    </row>
    <row r="105" spans="1:21" x14ac:dyDescent="0.25">
      <c r="A105" s="10">
        <v>3.35</v>
      </c>
      <c r="B105" s="9">
        <f t="shared" si="20"/>
        <v>-0.97836167858193412</v>
      </c>
      <c r="C105" s="9">
        <f t="shared" si="21"/>
        <v>-0.20690197167339977</v>
      </c>
      <c r="D105" s="9">
        <f t="shared" si="22"/>
        <v>-0.94607574318873033</v>
      </c>
      <c r="E105" s="9">
        <f t="shared" si="23"/>
        <v>-0.2000742066081776</v>
      </c>
      <c r="F105" s="9">
        <f t="shared" si="18"/>
        <v>-1.4925885768445986</v>
      </c>
      <c r="G105" s="9">
        <f t="shared" si="19"/>
        <v>-0.31564964798493866</v>
      </c>
      <c r="I105">
        <v>66</v>
      </c>
      <c r="J105" s="9">
        <f t="shared" si="24"/>
        <v>0.12171656311362067</v>
      </c>
      <c r="K105" s="9">
        <f t="shared" ref="K105:K139" si="26">D$5*COS(RADIANS(D$13*J105))</f>
        <v>0.67076274672098257</v>
      </c>
      <c r="L105" s="9">
        <f t="shared" ref="L105:L139" si="27">D$5*SIN(RADIANS(D$13*J105))</f>
        <v>0.69653882706660597</v>
      </c>
      <c r="M105" s="9">
        <f t="shared" ref="M105:M139" si="28">D$7*COS(RADIANS(D$14*J105))</f>
        <v>1.4016694862353094</v>
      </c>
      <c r="N105" s="9">
        <f t="shared" ref="N105:N139" si="29">D$7*SIN(RADIANS(D$14*J105))</f>
        <v>0.60231056055563503</v>
      </c>
      <c r="O105" s="9">
        <f t="shared" ref="O105:O139" si="30">M105-K105</f>
        <v>0.73090673951432683</v>
      </c>
      <c r="P105" s="9">
        <f t="shared" ref="P105:P139" si="31">N105-L105</f>
        <v>-9.4228266510970937E-2</v>
      </c>
      <c r="Q105">
        <f t="shared" ref="Q105:Q139" si="32">P105/O105</f>
        <v>-0.12891968484732233</v>
      </c>
      <c r="R105">
        <f t="shared" ref="R105:R139" si="33">DEGREES(ATAN(Q105))</f>
        <v>-7.3460349280300461</v>
      </c>
      <c r="S105" s="11">
        <f t="shared" si="25"/>
        <v>-2.8175114082746959</v>
      </c>
      <c r="T105">
        <f t="shared" ref="T105:T139" si="34">(K105*M105+L105*N105)/D$5/D$7</f>
        <v>0.92168484880543833</v>
      </c>
      <c r="U105" s="11">
        <f t="shared" ref="U105:U139" si="35">DEGREES(ACOS(T105))</f>
        <v>22.826348391333138</v>
      </c>
    </row>
    <row r="106" spans="1:21" x14ac:dyDescent="0.25">
      <c r="A106" s="10">
        <v>3.4</v>
      </c>
      <c r="B106" s="9">
        <f t="shared" si="20"/>
        <v>-0.96679819257946109</v>
      </c>
      <c r="C106" s="9">
        <f t="shared" si="21"/>
        <v>-0.25554110202683122</v>
      </c>
      <c r="D106" s="9">
        <f t="shared" si="22"/>
        <v>-0.93489385222433896</v>
      </c>
      <c r="E106" s="9">
        <f t="shared" si="23"/>
        <v>-0.24710824565994582</v>
      </c>
      <c r="F106" s="9">
        <f t="shared" si="18"/>
        <v>-1.4749473225992258</v>
      </c>
      <c r="G106" s="9">
        <f t="shared" si="19"/>
        <v>-0.38985350525213369</v>
      </c>
      <c r="I106">
        <v>67</v>
      </c>
      <c r="J106" s="9">
        <f t="shared" si="24"/>
        <v>0.12932384830822197</v>
      </c>
      <c r="K106" s="9">
        <f t="shared" si="26"/>
        <v>0.63491842581310887</v>
      </c>
      <c r="L106" s="9">
        <f t="shared" si="27"/>
        <v>0.72936108517181242</v>
      </c>
      <c r="M106" s="9">
        <f t="shared" si="28"/>
        <v>1.3859421264146219</v>
      </c>
      <c r="N106" s="9">
        <f t="shared" si="29"/>
        <v>0.63766745426539972</v>
      </c>
      <c r="O106" s="9">
        <f t="shared" si="30"/>
        <v>0.75102370060151302</v>
      </c>
      <c r="P106" s="9">
        <f t="shared" si="31"/>
        <v>-9.1693630906412693E-2</v>
      </c>
      <c r="Q106">
        <f t="shared" si="32"/>
        <v>-0.1220915276481595</v>
      </c>
      <c r="R106">
        <f t="shared" si="33"/>
        <v>-6.9608785928506025</v>
      </c>
      <c r="S106" s="11">
        <f t="shared" si="25"/>
        <v>-2.9627340701135383</v>
      </c>
      <c r="T106">
        <f t="shared" si="34"/>
        <v>0.91174057179598711</v>
      </c>
      <c r="U106" s="11">
        <f t="shared" si="35"/>
        <v>24.252995165791503</v>
      </c>
    </row>
    <row r="107" spans="1:21" x14ac:dyDescent="0.25">
      <c r="A107" s="10">
        <v>3.45</v>
      </c>
      <c r="B107" s="9">
        <f t="shared" si="20"/>
        <v>-0.95281821459430471</v>
      </c>
      <c r="C107" s="9">
        <f t="shared" si="21"/>
        <v>-0.30354151270842933</v>
      </c>
      <c r="D107" s="9">
        <f t="shared" si="22"/>
        <v>-0.92137521351269269</v>
      </c>
      <c r="E107" s="9">
        <f t="shared" si="23"/>
        <v>-0.29352464278905116</v>
      </c>
      <c r="F107" s="9">
        <f t="shared" si="18"/>
        <v>-1.4536194681850712</v>
      </c>
      <c r="G107" s="9">
        <f t="shared" si="19"/>
        <v>-0.46308293178797971</v>
      </c>
      <c r="I107">
        <v>68</v>
      </c>
      <c r="J107" s="9">
        <f t="shared" si="24"/>
        <v>0.13693113350282327</v>
      </c>
      <c r="K107" s="9">
        <f t="shared" si="26"/>
        <v>0.59747024585835329</v>
      </c>
      <c r="L107" s="9">
        <f t="shared" si="27"/>
        <v>0.76034091387611058</v>
      </c>
      <c r="M107" s="9">
        <f t="shared" si="28"/>
        <v>1.369323066316021</v>
      </c>
      <c r="N107" s="9">
        <f t="shared" si="29"/>
        <v>0.67261407958419217</v>
      </c>
      <c r="O107" s="9">
        <f t="shared" si="30"/>
        <v>0.77185282045766768</v>
      </c>
      <c r="P107" s="9">
        <f t="shared" si="31"/>
        <v>-8.772683429191841E-2</v>
      </c>
      <c r="Q107">
        <f t="shared" si="32"/>
        <v>-0.11365746417808134</v>
      </c>
      <c r="R107">
        <f t="shared" si="33"/>
        <v>-6.4842672493600944</v>
      </c>
      <c r="S107" s="11">
        <f t="shared" si="25"/>
        <v>-3.1023436771926849</v>
      </c>
      <c r="T107">
        <f t="shared" si="34"/>
        <v>0.90123105009108317</v>
      </c>
      <c r="U107" s="11">
        <f t="shared" si="35"/>
        <v>25.679641940249798</v>
      </c>
    </row>
    <row r="108" spans="1:21" x14ac:dyDescent="0.25">
      <c r="A108" s="10">
        <v>3.5</v>
      </c>
      <c r="B108" s="9">
        <f t="shared" si="20"/>
        <v>-0.93645668729079634</v>
      </c>
      <c r="C108" s="9">
        <f t="shared" si="21"/>
        <v>-0.35078322768961984</v>
      </c>
      <c r="D108" s="9">
        <f t="shared" si="22"/>
        <v>-0.90555361661020017</v>
      </c>
      <c r="E108" s="9">
        <f t="shared" si="23"/>
        <v>-0.33920738117586241</v>
      </c>
      <c r="F108" s="9">
        <f t="shared" si="18"/>
        <v>-1.4286583221308387</v>
      </c>
      <c r="G108" s="9">
        <f t="shared" si="19"/>
        <v>-0.53515489216328394</v>
      </c>
      <c r="I108">
        <v>69</v>
      </c>
      <c r="J108" s="9">
        <f t="shared" si="24"/>
        <v>0.14453841869742456</v>
      </c>
      <c r="K108" s="9">
        <f t="shared" si="26"/>
        <v>0.55851280420933269</v>
      </c>
      <c r="L108" s="9">
        <f t="shared" si="27"/>
        <v>0.78940005544351699</v>
      </c>
      <c r="M108" s="9">
        <f t="shared" si="28"/>
        <v>1.3518229984642705</v>
      </c>
      <c r="N108" s="9">
        <f t="shared" si="29"/>
        <v>0.70712795222863911</v>
      </c>
      <c r="O108" s="9">
        <f t="shared" si="30"/>
        <v>0.79331019425493776</v>
      </c>
      <c r="P108" s="9">
        <f t="shared" si="31"/>
        <v>-8.2272103214877879E-2</v>
      </c>
      <c r="Q108">
        <f t="shared" si="32"/>
        <v>-0.10370735660613351</v>
      </c>
      <c r="R108">
        <f t="shared" si="33"/>
        <v>-5.9208277829467422</v>
      </c>
      <c r="S108" s="11">
        <f t="shared" si="25"/>
        <v>-3.2360100498203885</v>
      </c>
      <c r="T108">
        <f t="shared" si="34"/>
        <v>0.89016279919697727</v>
      </c>
      <c r="U108" s="11">
        <f t="shared" si="35"/>
        <v>27.106288714708125</v>
      </c>
    </row>
    <row r="109" spans="1:21" x14ac:dyDescent="0.25">
      <c r="A109" s="10">
        <v>3.55</v>
      </c>
      <c r="B109" s="9">
        <f t="shared" si="20"/>
        <v>-0.91775450596627595</v>
      </c>
      <c r="C109" s="9">
        <f t="shared" si="21"/>
        <v>-0.39714816728595981</v>
      </c>
      <c r="D109" s="9">
        <f t="shared" si="22"/>
        <v>-0.88746860726938892</v>
      </c>
      <c r="E109" s="9">
        <f t="shared" si="23"/>
        <v>-0.38404227776552319</v>
      </c>
      <c r="F109" s="9">
        <f t="shared" si="18"/>
        <v>-1.4001262743021505</v>
      </c>
      <c r="G109" s="9">
        <f t="shared" si="19"/>
        <v>-0.60588924401146027</v>
      </c>
      <c r="I109">
        <v>70</v>
      </c>
      <c r="J109" s="9">
        <f t="shared" si="24"/>
        <v>0.15214570389202586</v>
      </c>
      <c r="K109" s="9">
        <f t="shared" si="26"/>
        <v>0.5181445107446897</v>
      </c>
      <c r="L109" s="9">
        <f t="shared" si="27"/>
        <v>0.81646510396044869</v>
      </c>
      <c r="M109" s="9">
        <f t="shared" si="28"/>
        <v>1.3334531822150606</v>
      </c>
      <c r="N109" s="9">
        <f t="shared" si="29"/>
        <v>0.74118686634379038</v>
      </c>
      <c r="O109" s="9">
        <f t="shared" si="30"/>
        <v>0.81530867147037089</v>
      </c>
      <c r="P109" s="9">
        <f t="shared" si="31"/>
        <v>-7.5278237616658306E-2</v>
      </c>
      <c r="Q109">
        <f t="shared" si="32"/>
        <v>-9.2330966480336257E-2</v>
      </c>
      <c r="R109">
        <f t="shared" si="33"/>
        <v>-5.275218199929367</v>
      </c>
      <c r="S109" s="11">
        <f t="shared" si="25"/>
        <v>-3.3634030083049034</v>
      </c>
      <c r="T109">
        <f t="shared" si="34"/>
        <v>0.87854268101090172</v>
      </c>
      <c r="U109" s="11">
        <f t="shared" si="35"/>
        <v>28.532935489166469</v>
      </c>
    </row>
    <row r="110" spans="1:21" x14ac:dyDescent="0.25">
      <c r="A110" s="10">
        <v>3.6</v>
      </c>
      <c r="B110" s="9">
        <f t="shared" si="20"/>
        <v>-0.89675841633414699</v>
      </c>
      <c r="C110" s="9">
        <f t="shared" si="21"/>
        <v>-0.44252044329485246</v>
      </c>
      <c r="D110" s="9">
        <f t="shared" si="22"/>
        <v>-0.86716538859512027</v>
      </c>
      <c r="E110" s="9">
        <f t="shared" si="23"/>
        <v>-0.42791726866612234</v>
      </c>
      <c r="F110" s="9">
        <f t="shared" si="18"/>
        <v>-1.3680946399593745</v>
      </c>
      <c r="G110" s="9">
        <f t="shared" si="19"/>
        <v>-0.67510918829062683</v>
      </c>
      <c r="I110">
        <v>71</v>
      </c>
      <c r="J110" s="9">
        <f t="shared" si="24"/>
        <v>0.15975298908662716</v>
      </c>
      <c r="K110" s="9">
        <f t="shared" si="26"/>
        <v>0.47646733927719775</v>
      </c>
      <c r="L110" s="9">
        <f t="shared" si="27"/>
        <v>0.84146769076543149</v>
      </c>
      <c r="M110" s="9">
        <f t="shared" si="28"/>
        <v>1.3142254365108585</v>
      </c>
      <c r="N110" s="9">
        <f t="shared" si="29"/>
        <v>0.77476890879012617</v>
      </c>
      <c r="O110" s="9">
        <f t="shared" si="30"/>
        <v>0.83775809723366079</v>
      </c>
      <c r="P110" s="9">
        <f t="shared" si="31"/>
        <v>-6.6698781975305321E-2</v>
      </c>
      <c r="Q110">
        <f t="shared" si="32"/>
        <v>-7.9615801023648278E-2</v>
      </c>
      <c r="R110">
        <f t="shared" si="33"/>
        <v>-4.5520476002468717</v>
      </c>
      <c r="S110" s="11">
        <f t="shared" si="25"/>
        <v>-3.4841923729544813</v>
      </c>
      <c r="T110">
        <f t="shared" si="34"/>
        <v>0.86637789956695177</v>
      </c>
      <c r="U110" s="11">
        <f t="shared" si="35"/>
        <v>29.959582263624785</v>
      </c>
    </row>
    <row r="111" spans="1:21" x14ac:dyDescent="0.25">
      <c r="A111" s="10">
        <v>3.65</v>
      </c>
      <c r="B111" s="9">
        <f t="shared" si="20"/>
        <v>-0.87352089768393792</v>
      </c>
      <c r="C111" s="9">
        <f t="shared" si="21"/>
        <v>-0.48678664865569937</v>
      </c>
      <c r="D111" s="9">
        <f t="shared" si="22"/>
        <v>-0.84469470806036806</v>
      </c>
      <c r="E111" s="9">
        <f t="shared" si="23"/>
        <v>-0.47072268925006133</v>
      </c>
      <c r="F111" s="9">
        <f t="shared" si="18"/>
        <v>-1.3326434815066155</v>
      </c>
      <c r="G111" s="9">
        <f t="shared" si="19"/>
        <v>-0.74264171118913491</v>
      </c>
      <c r="I111">
        <v>72</v>
      </c>
      <c r="J111" s="9">
        <f t="shared" si="24"/>
        <v>0.16736027428122846</v>
      </c>
      <c r="K111" s="9">
        <f t="shared" si="26"/>
        <v>0.43358656995906103</v>
      </c>
      <c r="L111" s="9">
        <f t="shared" si="27"/>
        <v>0.86434465715427222</v>
      </c>
      <c r="M111" s="9">
        <f t="shared" si="28"/>
        <v>1.2941521322767271</v>
      </c>
      <c r="N111" s="9">
        <f t="shared" si="29"/>
        <v>0.80785247324223741</v>
      </c>
      <c r="O111" s="9">
        <f t="shared" si="30"/>
        <v>0.86056556231766601</v>
      </c>
      <c r="P111" s="9">
        <f t="shared" si="31"/>
        <v>-5.649218391203481E-2</v>
      </c>
      <c r="Q111">
        <f t="shared" si="32"/>
        <v>-6.5645415510110189E-2</v>
      </c>
      <c r="R111">
        <f t="shared" si="33"/>
        <v>-3.7558164331587833</v>
      </c>
      <c r="S111" s="11">
        <f t="shared" si="25"/>
        <v>-3.5980479640773764</v>
      </c>
      <c r="T111">
        <f t="shared" si="34"/>
        <v>0.85367599656985693</v>
      </c>
      <c r="U111" s="11">
        <f t="shared" si="35"/>
        <v>31.386229038083115</v>
      </c>
    </row>
    <row r="112" spans="1:21" x14ac:dyDescent="0.25">
      <c r="A112" s="10">
        <v>3.7</v>
      </c>
      <c r="B112" s="9">
        <f t="shared" si="20"/>
        <v>-0.84810003171040804</v>
      </c>
      <c r="C112" s="9">
        <f t="shared" si="21"/>
        <v>-0.5298361409084934</v>
      </c>
      <c r="D112" s="9">
        <f t="shared" si="22"/>
        <v>-0.82011273066396462</v>
      </c>
      <c r="E112" s="9">
        <f t="shared" si="23"/>
        <v>-0.51235154825851315</v>
      </c>
      <c r="F112" s="9">
        <f t="shared" si="18"/>
        <v>-1.2938614083773983</v>
      </c>
      <c r="G112" s="9">
        <f t="shared" si="19"/>
        <v>-0.80831801656999747</v>
      </c>
      <c r="I112">
        <v>73</v>
      </c>
      <c r="J112" s="9">
        <f t="shared" si="24"/>
        <v>0.17496755947582965</v>
      </c>
      <c r="K112" s="9">
        <f t="shared" si="26"/>
        <v>0.38961052333511226</v>
      </c>
      <c r="L112" s="9">
        <f t="shared" si="27"/>
        <v>0.88503821392442728</v>
      </c>
      <c r="M112" s="9">
        <f t="shared" si="28"/>
        <v>1.2732461844610068</v>
      </c>
      <c r="N112" s="9">
        <f t="shared" si="29"/>
        <v>0.84041627409010078</v>
      </c>
      <c r="O112" s="9">
        <f t="shared" si="30"/>
        <v>0.88363566112589453</v>
      </c>
      <c r="P112" s="9">
        <f t="shared" si="31"/>
        <v>-4.4621939834326496E-2</v>
      </c>
      <c r="Q112">
        <f t="shared" si="32"/>
        <v>-5.0498120206546371E-2</v>
      </c>
      <c r="R112">
        <f t="shared" si="33"/>
        <v>-2.8908735294980916</v>
      </c>
      <c r="S112" s="11">
        <f t="shared" si="25"/>
        <v>-3.7046396019818411</v>
      </c>
      <c r="T112">
        <f t="shared" si="34"/>
        <v>0.84044484671941011</v>
      </c>
      <c r="U112" s="11">
        <f t="shared" si="35"/>
        <v>32.812875812541378</v>
      </c>
    </row>
    <row r="113" spans="1:21" x14ac:dyDescent="0.25">
      <c r="A113" s="10">
        <v>3.75</v>
      </c>
      <c r="B113" s="9">
        <f t="shared" si="20"/>
        <v>-0.82055935733956076</v>
      </c>
      <c r="C113" s="9">
        <f t="shared" si="21"/>
        <v>-0.57156131874234373</v>
      </c>
      <c r="D113" s="9">
        <f t="shared" si="22"/>
        <v>-0.79348089854735537</v>
      </c>
      <c r="E113" s="9">
        <f t="shared" si="23"/>
        <v>-0.55269979522384638</v>
      </c>
      <c r="F113" s="9">
        <f t="shared" si="18"/>
        <v>-1.2518453555572338</v>
      </c>
      <c r="G113" s="9">
        <f t="shared" si="19"/>
        <v>-0.8719739478733195</v>
      </c>
      <c r="I113">
        <v>74</v>
      </c>
      <c r="J113" s="9">
        <f t="shared" si="24"/>
        <v>0.18257484467043095</v>
      </c>
      <c r="K113" s="9">
        <f t="shared" si="26"/>
        <v>0.3446502867157139</v>
      </c>
      <c r="L113" s="9">
        <f t="shared" si="27"/>
        <v>0.90349608735554376</v>
      </c>
      <c r="M113" s="9">
        <f t="shared" si="28"/>
        <v>1.2515210437259732</v>
      </c>
      <c r="N113" s="9">
        <f t="shared" si="29"/>
        <v>0.87243936013401535</v>
      </c>
      <c r="O113" s="9">
        <f t="shared" si="30"/>
        <v>0.90687075701025921</v>
      </c>
      <c r="P113" s="9">
        <f t="shared" si="31"/>
        <v>-3.1056727221528413E-2</v>
      </c>
      <c r="Q113">
        <f t="shared" si="32"/>
        <v>-3.4246034488878196E-2</v>
      </c>
      <c r="R113">
        <f t="shared" si="33"/>
        <v>-1.9613867154436186</v>
      </c>
      <c r="S113" s="11">
        <f t="shared" si="25"/>
        <v>-3.8036371069761299</v>
      </c>
      <c r="T113">
        <f t="shared" si="34"/>
        <v>0.8266926528284485</v>
      </c>
      <c r="U113" s="11">
        <f t="shared" si="35"/>
        <v>34.239522586999712</v>
      </c>
    </row>
    <row r="114" spans="1:21" x14ac:dyDescent="0.25">
      <c r="A114" s="10">
        <v>3.8</v>
      </c>
      <c r="B114" s="9">
        <f t="shared" si="20"/>
        <v>-0.79096771191441684</v>
      </c>
      <c r="C114" s="9">
        <f t="shared" si="21"/>
        <v>-0.61185789094271892</v>
      </c>
      <c r="D114" s="9">
        <f t="shared" si="22"/>
        <v>-0.76486577742124118</v>
      </c>
      <c r="E114" s="9">
        <f t="shared" si="23"/>
        <v>-0.59166658054160925</v>
      </c>
      <c r="F114" s="9">
        <f t="shared" si="18"/>
        <v>-1.2067003412966342</v>
      </c>
      <c r="G114" s="9">
        <f t="shared" si="19"/>
        <v>-0.93345039842221189</v>
      </c>
      <c r="I114">
        <v>75</v>
      </c>
      <c r="J114" s="9">
        <f t="shared" si="24"/>
        <v>0.19018212986503225</v>
      </c>
      <c r="K114" s="9">
        <f t="shared" si="26"/>
        <v>0.29881943356057444</v>
      </c>
      <c r="L114" s="9">
        <f t="shared" si="27"/>
        <v>0.91967165125741357</v>
      </c>
      <c r="M114" s="9">
        <f t="shared" si="28"/>
        <v>1.2289906877938288</v>
      </c>
      <c r="N114" s="9">
        <f t="shared" si="29"/>
        <v>0.90390112806437595</v>
      </c>
      <c r="O114" s="9">
        <f t="shared" si="30"/>
        <v>0.93017125423325431</v>
      </c>
      <c r="P114" s="9">
        <f t="shared" si="31"/>
        <v>-1.5770523193037622E-2</v>
      </c>
      <c r="Q114">
        <f t="shared" si="32"/>
        <v>-1.6954429758246355E-2</v>
      </c>
      <c r="R114">
        <f t="shared" si="33"/>
        <v>-0.97132420641348083</v>
      </c>
      <c r="S114" s="11">
        <f t="shared" si="25"/>
        <v>-3.8947102993684961</v>
      </c>
      <c r="T114">
        <f t="shared" si="34"/>
        <v>0.81242794073742375</v>
      </c>
      <c r="U114" s="11">
        <f t="shared" si="35"/>
        <v>35.666169361458039</v>
      </c>
    </row>
    <row r="115" spans="1:21" x14ac:dyDescent="0.25">
      <c r="A115" s="10">
        <v>3.85</v>
      </c>
      <c r="B115" s="9">
        <f t="shared" si="20"/>
        <v>-0.75939905913750783</v>
      </c>
      <c r="C115" s="9">
        <f t="shared" si="21"/>
        <v>-0.65062513706516734</v>
      </c>
      <c r="D115" s="9">
        <f t="shared" si="22"/>
        <v>-0.73433889018597009</v>
      </c>
      <c r="E115" s="9">
        <f t="shared" si="23"/>
        <v>-0.62915450754201685</v>
      </c>
      <c r="F115" s="9">
        <f t="shared" si="18"/>
        <v>-1.1585392046201819</v>
      </c>
      <c r="G115" s="9">
        <f t="shared" si="19"/>
        <v>-0.99259370910661915</v>
      </c>
      <c r="I115">
        <v>76</v>
      </c>
      <c r="J115" s="9">
        <f t="shared" si="24"/>
        <v>0.19778941505963354</v>
      </c>
      <c r="K115" s="9">
        <f t="shared" si="26"/>
        <v>0.25223373658233061</v>
      </c>
      <c r="L115" s="9">
        <f t="shared" si="27"/>
        <v>0.93352404475177586</v>
      </c>
      <c r="M115" s="9">
        <f t="shared" si="28"/>
        <v>1.2056696124535846</v>
      </c>
      <c r="N115" s="9">
        <f t="shared" si="29"/>
        <v>0.93478133571762267</v>
      </c>
      <c r="O115" s="9">
        <f t="shared" si="30"/>
        <v>0.953435875871254</v>
      </c>
      <c r="P115" s="9">
        <f t="shared" si="31"/>
        <v>1.2572909658468134E-3</v>
      </c>
      <c r="Q115">
        <f t="shared" si="32"/>
        <v>1.3186948358723078E-3</v>
      </c>
      <c r="R115">
        <f t="shared" si="33"/>
        <v>7.5555604765241161E-2</v>
      </c>
      <c r="S115" s="11">
        <f t="shared" si="25"/>
        <v>-3.9775289994671907</v>
      </c>
      <c r="T115">
        <f t="shared" si="34"/>
        <v>0.79765955402870026</v>
      </c>
      <c r="U115" s="11">
        <f t="shared" si="35"/>
        <v>37.092816135916365</v>
      </c>
    </row>
    <row r="116" spans="1:21" x14ac:dyDescent="0.25">
      <c r="A116" s="10">
        <v>3.9</v>
      </c>
      <c r="B116" s="9">
        <f t="shared" si="20"/>
        <v>-0.72593230420014021</v>
      </c>
      <c r="C116" s="9">
        <f t="shared" si="21"/>
        <v>-0.68776615918397377</v>
      </c>
      <c r="D116" s="9">
        <f t="shared" si="22"/>
        <v>-0.7019765381615356</v>
      </c>
      <c r="E116" s="9">
        <f t="shared" si="23"/>
        <v>-0.66506987593090272</v>
      </c>
      <c r="F116" s="9">
        <f t="shared" si="18"/>
        <v>-1.1074823232877338</v>
      </c>
      <c r="G116" s="9">
        <f t="shared" si="19"/>
        <v>-1.0492560524510703</v>
      </c>
      <c r="I116">
        <v>77</v>
      </c>
      <c r="J116" s="9">
        <f t="shared" si="24"/>
        <v>0.20539670025423484</v>
      </c>
      <c r="K116" s="9">
        <f t="shared" si="26"/>
        <v>0.20501087529462694</v>
      </c>
      <c r="L116" s="9">
        <f t="shared" si="27"/>
        <v>0.94501827549044315</v>
      </c>
      <c r="M116" s="9">
        <f t="shared" si="28"/>
        <v>1.1815728222346262</v>
      </c>
      <c r="N116" s="9">
        <f t="shared" si="29"/>
        <v>0.96506011509983158</v>
      </c>
      <c r="O116" s="9">
        <f t="shared" si="30"/>
        <v>0.97656194693999931</v>
      </c>
      <c r="P116" s="9">
        <f t="shared" si="31"/>
        <v>2.0041839609388434E-2</v>
      </c>
      <c r="Q116">
        <f t="shared" si="32"/>
        <v>2.0522855382793057E-2</v>
      </c>
      <c r="R116">
        <f t="shared" si="33"/>
        <v>1.175707950992791</v>
      </c>
      <c r="S116" s="11">
        <f t="shared" si="25"/>
        <v>-4.0517630275804697</v>
      </c>
      <c r="T116">
        <f t="shared" si="34"/>
        <v>0.78239664854386881</v>
      </c>
      <c r="U116" s="11">
        <f t="shared" si="35"/>
        <v>38.519462910374699</v>
      </c>
    </row>
    <row r="117" spans="1:21" x14ac:dyDescent="0.25">
      <c r="A117" s="10">
        <v>3.95</v>
      </c>
      <c r="B117" s="9">
        <f t="shared" si="20"/>
        <v>-0.6906510965605076</v>
      </c>
      <c r="C117" s="9">
        <f t="shared" si="21"/>
        <v>-0.72318812408651212</v>
      </c>
      <c r="D117" s="9">
        <f t="shared" si="22"/>
        <v>-0.66785961037401087</v>
      </c>
      <c r="E117" s="9">
        <f t="shared" si="23"/>
        <v>-0.6993229159916573</v>
      </c>
      <c r="F117" s="9">
        <f t="shared" si="18"/>
        <v>-1.0536573129127103</v>
      </c>
      <c r="G117" s="9">
        <f t="shared" si="19"/>
        <v>-1.1032958021063828</v>
      </c>
      <c r="I117">
        <v>78</v>
      </c>
      <c r="J117" s="9">
        <f t="shared" si="24"/>
        <v>0.21300398544883614</v>
      </c>
      <c r="K117" s="9">
        <f t="shared" si="26"/>
        <v>0.15727013874345275</v>
      </c>
      <c r="L117" s="9">
        <f t="shared" si="27"/>
        <v>0.95412530804900852</v>
      </c>
      <c r="M117" s="9">
        <f t="shared" si="28"/>
        <v>1.1567158207529598</v>
      </c>
      <c r="N117" s="9">
        <f t="shared" si="29"/>
        <v>0.99471798516956866</v>
      </c>
      <c r="O117" s="9">
        <f t="shared" si="30"/>
        <v>0.99944568200950701</v>
      </c>
      <c r="P117" s="9">
        <f t="shared" si="31"/>
        <v>4.0592677120560139E-2</v>
      </c>
      <c r="Q117">
        <f t="shared" si="32"/>
        <v>4.0615190851536455E-2</v>
      </c>
      <c r="R117">
        <f t="shared" si="33"/>
        <v>2.3258007065731356</v>
      </c>
      <c r="S117" s="11">
        <f t="shared" si="25"/>
        <v>-4.117082204016584</v>
      </c>
      <c r="T117">
        <f t="shared" si="34"/>
        <v>0.76664868670747166</v>
      </c>
      <c r="U117" s="11">
        <f t="shared" si="35"/>
        <v>39.946109684833026</v>
      </c>
    </row>
    <row r="118" spans="1:21" x14ac:dyDescent="0.25">
      <c r="A118" s="10">
        <v>4</v>
      </c>
      <c r="B118" s="9">
        <f t="shared" si="20"/>
        <v>-0.65364362086361194</v>
      </c>
      <c r="C118" s="9">
        <f t="shared" si="21"/>
        <v>-0.7568024953079282</v>
      </c>
      <c r="D118" s="9">
        <f t="shared" si="22"/>
        <v>-0.63207338137511282</v>
      </c>
      <c r="E118" s="9">
        <f t="shared" si="23"/>
        <v>-0.73182801296276667</v>
      </c>
      <c r="F118" s="9">
        <f t="shared" si="18"/>
        <v>-0.99719870798952626</v>
      </c>
      <c r="G118" s="9">
        <f t="shared" si="19"/>
        <v>-1.1545778868417751</v>
      </c>
      <c r="I118">
        <v>79</v>
      </c>
      <c r="J118" s="9">
        <f t="shared" si="24"/>
        <v>0.22061127064343744</v>
      </c>
      <c r="K118" s="9">
        <f t="shared" si="26"/>
        <v>0.10913212417265693</v>
      </c>
      <c r="L118" s="9">
        <f t="shared" si="27"/>
        <v>0.96082213727284815</v>
      </c>
      <c r="M118" s="9">
        <f t="shared" si="28"/>
        <v>1.1311146007363528</v>
      </c>
      <c r="N118" s="9">
        <f t="shared" si="29"/>
        <v>1.0237358643717824</v>
      </c>
      <c r="O118" s="9">
        <f t="shared" si="30"/>
        <v>1.021982476563696</v>
      </c>
      <c r="P118" s="9">
        <f t="shared" si="31"/>
        <v>6.291372709893428E-2</v>
      </c>
      <c r="Q118">
        <f t="shared" si="32"/>
        <v>6.1560475391392998E-2</v>
      </c>
      <c r="R118">
        <f t="shared" si="33"/>
        <v>3.5227099175864067</v>
      </c>
      <c r="S118" s="11">
        <f t="shared" si="25"/>
        <v>-4.1731563490837882</v>
      </c>
      <c r="T118">
        <f t="shared" si="34"/>
        <v>0.75042543166065612</v>
      </c>
      <c r="U118" s="11">
        <f t="shared" si="35"/>
        <v>41.372756459291345</v>
      </c>
    </row>
    <row r="119" spans="1:21" x14ac:dyDescent="0.25">
      <c r="A119" s="10">
        <v>4.05</v>
      </c>
      <c r="B119" s="9">
        <f t="shared" si="20"/>
        <v>-0.61500237652557443</v>
      </c>
      <c r="C119" s="9">
        <f t="shared" si="21"/>
        <v>-0.78852525442619503</v>
      </c>
      <c r="D119" s="9">
        <f t="shared" si="22"/>
        <v>-0.59470729810023049</v>
      </c>
      <c r="E119" s="9">
        <f t="shared" si="23"/>
        <v>-0.76250392103013065</v>
      </c>
      <c r="F119" s="9">
        <f t="shared" si="18"/>
        <v>-0.93824762562741626</v>
      </c>
      <c r="G119" s="9">
        <f t="shared" si="19"/>
        <v>-1.202974128152603</v>
      </c>
      <c r="I119">
        <v>80</v>
      </c>
      <c r="J119" s="9">
        <f t="shared" si="24"/>
        <v>0.22821855583803874</v>
      </c>
      <c r="K119" s="9">
        <f t="shared" si="26"/>
        <v>6.0718432384846185E-2</v>
      </c>
      <c r="L119" s="9">
        <f t="shared" si="27"/>
        <v>0.96509184639013867</v>
      </c>
      <c r="M119" s="9">
        <f t="shared" si="28"/>
        <v>1.104785633734785</v>
      </c>
      <c r="N119" s="9">
        <f t="shared" si="29"/>
        <v>1.0520950829146711</v>
      </c>
      <c r="O119" s="9">
        <f t="shared" si="30"/>
        <v>1.0440672013499388</v>
      </c>
      <c r="P119" s="9">
        <f t="shared" si="31"/>
        <v>8.7003236524532457E-2</v>
      </c>
      <c r="Q119">
        <f t="shared" si="32"/>
        <v>8.333106950590978E-2</v>
      </c>
      <c r="R119">
        <f t="shared" si="33"/>
        <v>4.763512877481384</v>
      </c>
      <c r="S119" s="11">
        <f t="shared" si="25"/>
        <v>-4.2196552830903347</v>
      </c>
      <c r="T119">
        <f t="shared" si="34"/>
        <v>0.73373694120839639</v>
      </c>
      <c r="U119" s="11">
        <f t="shared" si="35"/>
        <v>42.799403233749672</v>
      </c>
    </row>
    <row r="120" spans="1:21" x14ac:dyDescent="0.25">
      <c r="A120" s="10">
        <v>4.0999999999999996</v>
      </c>
      <c r="B120" s="9">
        <f t="shared" si="20"/>
        <v>-0.57482394653326918</v>
      </c>
      <c r="C120" s="9">
        <f t="shared" si="21"/>
        <v>-0.81827711106441026</v>
      </c>
      <c r="D120" s="9">
        <f t="shared" si="22"/>
        <v>-0.55585475629767134</v>
      </c>
      <c r="E120" s="9">
        <f t="shared" si="23"/>
        <v>-0.79127396639928482</v>
      </c>
      <c r="F120" s="9">
        <f t="shared" si="18"/>
        <v>-0.87695141283115541</v>
      </c>
      <c r="G120" s="9">
        <f t="shared" si="19"/>
        <v>-1.2483635606398642</v>
      </c>
      <c r="I120">
        <v>81</v>
      </c>
      <c r="J120" s="9">
        <f t="shared" si="24"/>
        <v>0.23582584103264004</v>
      </c>
      <c r="K120" s="9">
        <f t="shared" si="26"/>
        <v>1.2151360567201921E-2</v>
      </c>
      <c r="L120" s="9">
        <f t="shared" si="27"/>
        <v>0.96692364974509026</v>
      </c>
      <c r="M120" s="9">
        <f t="shared" si="28"/>
        <v>1.0777458595228289</v>
      </c>
      <c r="N120" s="9">
        <f t="shared" si="29"/>
        <v>1.0797773947816272</v>
      </c>
      <c r="O120" s="9">
        <f t="shared" si="30"/>
        <v>1.065594498955627</v>
      </c>
      <c r="P120" s="9">
        <f t="shared" si="31"/>
        <v>0.11285374503653689</v>
      </c>
      <c r="Q120">
        <f t="shared" si="32"/>
        <v>0.10590683899658185</v>
      </c>
      <c r="R120">
        <f t="shared" si="33"/>
        <v>6.0454795521464399</v>
      </c>
      <c r="S120" s="11">
        <f t="shared" si="25"/>
        <v>-4.2562488263444775</v>
      </c>
      <c r="T120">
        <f t="shared" si="34"/>
        <v>0.71659356158403431</v>
      </c>
      <c r="U120" s="11">
        <f t="shared" si="35"/>
        <v>44.226050008208013</v>
      </c>
    </row>
    <row r="121" spans="1:21" x14ac:dyDescent="0.25">
      <c r="A121" s="10">
        <v>4.1500000000000004</v>
      </c>
      <c r="B121" s="9">
        <f t="shared" si="20"/>
        <v>-0.53320875603715434</v>
      </c>
      <c r="C121" s="9">
        <f t="shared" si="21"/>
        <v>-0.84598370107544651</v>
      </c>
      <c r="D121" s="9">
        <f t="shared" si="22"/>
        <v>-0.51561286708792831</v>
      </c>
      <c r="E121" s="9">
        <f t="shared" si="23"/>
        <v>-0.81806623893995689</v>
      </c>
      <c r="F121" s="9">
        <f t="shared" si="18"/>
        <v>-0.81346327821028253</v>
      </c>
      <c r="G121" s="9">
        <f t="shared" si="19"/>
        <v>-1.2906327343607011</v>
      </c>
      <c r="I121">
        <v>82</v>
      </c>
      <c r="J121" s="9">
        <f t="shared" si="24"/>
        <v>0.24343312622724134</v>
      </c>
      <c r="K121" s="9">
        <f t="shared" si="26"/>
        <v>-3.6446406641826523E-2</v>
      </c>
      <c r="L121" s="9">
        <f t="shared" si="27"/>
        <v>0.96631292004344982</v>
      </c>
      <c r="M121" s="9">
        <f t="shared" si="28"/>
        <v>1.0500126752007821</v>
      </c>
      <c r="N121" s="9">
        <f t="shared" si="29"/>
        <v>1.1067649894705274</v>
      </c>
      <c r="O121" s="9">
        <f t="shared" si="30"/>
        <v>1.0864590818426088</v>
      </c>
      <c r="P121" s="9">
        <f t="shared" si="31"/>
        <v>0.14045206942707755</v>
      </c>
      <c r="Q121">
        <f t="shared" si="32"/>
        <v>0.12927506592229335</v>
      </c>
      <c r="R121">
        <f t="shared" si="33"/>
        <v>7.36606297349174</v>
      </c>
      <c r="S121" s="11">
        <f t="shared" si="25"/>
        <v>-4.2826067991544692</v>
      </c>
      <c r="T121">
        <f t="shared" si="34"/>
        <v>0.69900592103500703</v>
      </c>
      <c r="U121" s="11">
        <f t="shared" si="35"/>
        <v>45.652696782666311</v>
      </c>
    </row>
    <row r="122" spans="1:21" x14ac:dyDescent="0.25">
      <c r="A122" s="10">
        <v>4.2</v>
      </c>
      <c r="B122" s="9">
        <f t="shared" si="20"/>
        <v>-0.49026082134069943</v>
      </c>
      <c r="C122" s="9">
        <f t="shared" si="21"/>
        <v>-0.87157577241358819</v>
      </c>
      <c r="D122" s="9">
        <f t="shared" si="22"/>
        <v>-0.47408221423645641</v>
      </c>
      <c r="E122" s="9">
        <f t="shared" si="23"/>
        <v>-0.8428137719239398</v>
      </c>
      <c r="F122" s="9">
        <f t="shared" si="18"/>
        <v>-0.74794190903737101</v>
      </c>
      <c r="G122" s="9">
        <f t="shared" si="19"/>
        <v>-1.3296759983941699</v>
      </c>
      <c r="I122">
        <v>83</v>
      </c>
      <c r="J122" s="9">
        <f t="shared" si="24"/>
        <v>0.25104041142184264</v>
      </c>
      <c r="K122" s="9">
        <f t="shared" si="26"/>
        <v>-8.4952107064568669E-2</v>
      </c>
      <c r="L122" s="9">
        <f t="shared" si="27"/>
        <v>0.96326120004144788</v>
      </c>
      <c r="M122" s="9">
        <f t="shared" si="28"/>
        <v>1.0216039240015589</v>
      </c>
      <c r="N122" s="9">
        <f t="shared" si="29"/>
        <v>1.1330405034528188</v>
      </c>
      <c r="O122" s="9">
        <f t="shared" si="30"/>
        <v>1.1065560310661275</v>
      </c>
      <c r="P122" s="9">
        <f t="shared" si="31"/>
        <v>0.16977930341137093</v>
      </c>
      <c r="Q122">
        <f t="shared" si="32"/>
        <v>0.15343037193317233</v>
      </c>
      <c r="R122">
        <f t="shared" si="33"/>
        <v>8.7228890711180309</v>
      </c>
      <c r="S122" s="11">
        <f t="shared" si="25"/>
        <v>-4.2983990218285619</v>
      </c>
      <c r="T122">
        <f t="shared" si="34"/>
        <v>0.6809849232337325</v>
      </c>
      <c r="U122" s="11">
        <f t="shared" si="35"/>
        <v>47.079343557124645</v>
      </c>
    </row>
    <row r="123" spans="1:21" x14ac:dyDescent="0.25">
      <c r="A123" s="10">
        <v>4.25</v>
      </c>
      <c r="B123" s="9">
        <f t="shared" si="20"/>
        <v>-0.44608748991379282</v>
      </c>
      <c r="C123" s="9">
        <f t="shared" si="21"/>
        <v>-0.8949893582285835</v>
      </c>
      <c r="D123" s="9">
        <f t="shared" si="22"/>
        <v>-0.43136660274663768</v>
      </c>
      <c r="E123" s="9">
        <f t="shared" si="23"/>
        <v>-0.86545470940704028</v>
      </c>
      <c r="F123" s="9">
        <f t="shared" si="18"/>
        <v>-0.68055107461248221</v>
      </c>
      <c r="G123" s="9">
        <f t="shared" si="19"/>
        <v>-1.3653957649135269</v>
      </c>
      <c r="I123">
        <v>84</v>
      </c>
      <c r="J123" s="9">
        <f t="shared" si="24"/>
        <v>0.25864769661644393</v>
      </c>
      <c r="K123" s="9">
        <f t="shared" si="26"/>
        <v>-0.13324321109204501</v>
      </c>
      <c r="L123" s="9">
        <f t="shared" si="27"/>
        <v>0.95777619864866181</v>
      </c>
      <c r="M123" s="9">
        <f t="shared" si="28"/>
        <v>0.99253788381054564</v>
      </c>
      <c r="N123" s="9">
        <f t="shared" si="29"/>
        <v>1.1585870313450273</v>
      </c>
      <c r="O123" s="9">
        <f t="shared" si="30"/>
        <v>1.1257810949025906</v>
      </c>
      <c r="P123" s="9">
        <f t="shared" si="31"/>
        <v>0.20081083269636546</v>
      </c>
      <c r="Q123">
        <f t="shared" si="32"/>
        <v>0.17837467124436018</v>
      </c>
      <c r="R123">
        <f t="shared" si="33"/>
        <v>10.113746292535303</v>
      </c>
      <c r="S123" s="11">
        <f t="shared" si="25"/>
        <v>-4.3032953146750117</v>
      </c>
      <c r="T123">
        <f t="shared" si="34"/>
        <v>0.66254174051774772</v>
      </c>
      <c r="U123" s="11">
        <f t="shared" si="35"/>
        <v>48.505990331582964</v>
      </c>
    </row>
    <row r="124" spans="1:21" x14ac:dyDescent="0.25">
      <c r="A124" s="10">
        <v>4.3</v>
      </c>
      <c r="B124" s="9">
        <f t="shared" si="20"/>
        <v>-0.40079917207997545</v>
      </c>
      <c r="C124" s="9">
        <f t="shared" si="21"/>
        <v>-0.9161659367494549</v>
      </c>
      <c r="D124" s="9">
        <f t="shared" si="22"/>
        <v>-0.38757279940133632</v>
      </c>
      <c r="E124" s="9">
        <f t="shared" si="23"/>
        <v>-0.88593246083672295</v>
      </c>
      <c r="F124" s="9">
        <f t="shared" si="18"/>
        <v>-0.61145921692521044</v>
      </c>
      <c r="G124" s="9">
        <f t="shared" si="19"/>
        <v>-1.3977027531049682</v>
      </c>
      <c r="I124">
        <v>85</v>
      </c>
      <c r="J124" s="9">
        <f t="shared" si="24"/>
        <v>0.26625498181104523</v>
      </c>
      <c r="K124" s="9">
        <f t="shared" si="26"/>
        <v>-0.18119773120439592</v>
      </c>
      <c r="L124" s="9">
        <f t="shared" si="27"/>
        <v>0.94987177145464197</v>
      </c>
      <c r="M124" s="9">
        <f t="shared" si="28"/>
        <v>0.96283325540580733</v>
      </c>
      <c r="N124" s="9">
        <f t="shared" si="29"/>
        <v>1.183388136785499</v>
      </c>
      <c r="O124" s="9">
        <f t="shared" si="30"/>
        <v>1.1440309866102032</v>
      </c>
      <c r="P124" s="9">
        <f t="shared" si="31"/>
        <v>0.23351636533085707</v>
      </c>
      <c r="Q124">
        <f t="shared" si="32"/>
        <v>0.20411716820955417</v>
      </c>
      <c r="R124">
        <f t="shared" si="33"/>
        <v>11.536575268512449</v>
      </c>
      <c r="S124" s="11">
        <f t="shared" si="25"/>
        <v>-4.2969654980020673</v>
      </c>
      <c r="T124">
        <f t="shared" si="34"/>
        <v>0.6436878069632801</v>
      </c>
      <c r="U124" s="11">
        <f t="shared" si="35"/>
        <v>49.932637106041298</v>
      </c>
    </row>
    <row r="125" spans="1:21" x14ac:dyDescent="0.25">
      <c r="A125" s="10">
        <v>4.3499999999999996</v>
      </c>
      <c r="B125" s="9">
        <f t="shared" si="20"/>
        <v>-0.35450906504813195</v>
      </c>
      <c r="C125" s="9">
        <f t="shared" si="21"/>
        <v>-0.93505257755844906</v>
      </c>
      <c r="D125" s="9">
        <f t="shared" si="22"/>
        <v>-0.34281026590154362</v>
      </c>
      <c r="E125" s="9">
        <f t="shared" si="23"/>
        <v>-0.9041958424990203</v>
      </c>
      <c r="F125" s="9">
        <f t="shared" si="18"/>
        <v>-0.54083902963743002</v>
      </c>
      <c r="G125" s="9">
        <f t="shared" si="19"/>
        <v>-1.4265162123231698</v>
      </c>
      <c r="I125">
        <v>86</v>
      </c>
      <c r="J125" s="9">
        <f t="shared" si="24"/>
        <v>0.27386226700564653</v>
      </c>
      <c r="K125" s="9">
        <f t="shared" si="26"/>
        <v>-0.22869453012194194</v>
      </c>
      <c r="L125" s="9">
        <f t="shared" si="27"/>
        <v>0.9395678857284897</v>
      </c>
      <c r="M125" s="9">
        <f t="shared" si="28"/>
        <v>0.93250915042620597</v>
      </c>
      <c r="N125" s="9">
        <f t="shared" si="29"/>
        <v>1.2074278630093789</v>
      </c>
      <c r="O125" s="9">
        <f t="shared" si="30"/>
        <v>1.1612036805481478</v>
      </c>
      <c r="P125" s="9">
        <f t="shared" si="31"/>
        <v>0.26785997728088917</v>
      </c>
      <c r="Q125">
        <f t="shared" si="32"/>
        <v>0.23067441291130381</v>
      </c>
      <c r="R125">
        <f t="shared" si="33"/>
        <v>12.989458706903084</v>
      </c>
      <c r="S125" s="11">
        <f t="shared" si="25"/>
        <v>-4.2790793921179873</v>
      </c>
      <c r="T125">
        <f t="shared" si="34"/>
        <v>0.62443481129655287</v>
      </c>
      <c r="U125" s="11">
        <f t="shared" si="35"/>
        <v>51.359283880499603</v>
      </c>
    </row>
    <row r="126" spans="1:21" x14ac:dyDescent="0.25">
      <c r="A126" s="10">
        <v>4.4000000000000004</v>
      </c>
      <c r="B126" s="9">
        <f t="shared" si="20"/>
        <v>-0.30733286997841935</v>
      </c>
      <c r="C126" s="9">
        <f t="shared" si="21"/>
        <v>-0.95160207388951601</v>
      </c>
      <c r="D126" s="9">
        <f t="shared" si="22"/>
        <v>-0.29719088526913157</v>
      </c>
      <c r="E126" s="9">
        <f t="shared" si="23"/>
        <v>-0.92019920545116207</v>
      </c>
      <c r="F126" s="9">
        <f t="shared" si="18"/>
        <v>-0.46886702643907652</v>
      </c>
      <c r="G126" s="9">
        <f t="shared" si="19"/>
        <v>-1.4517641239258454</v>
      </c>
      <c r="I126">
        <v>87</v>
      </c>
      <c r="J126" s="9">
        <f t="shared" si="24"/>
        <v>0.28146955220024783</v>
      </c>
      <c r="K126" s="9">
        <f t="shared" si="26"/>
        <v>-0.27561362680846707</v>
      </c>
      <c r="L126" s="9">
        <f t="shared" si="27"/>
        <v>0.92689056997980246</v>
      </c>
      <c r="M126" s="9">
        <f t="shared" si="28"/>
        <v>0.90158507907517815</v>
      </c>
      <c r="N126" s="9">
        <f t="shared" si="29"/>
        <v>1.2306907431150216</v>
      </c>
      <c r="O126" s="9">
        <f t="shared" si="30"/>
        <v>1.1771987058836453</v>
      </c>
      <c r="P126" s="9">
        <f t="shared" si="31"/>
        <v>0.30380017313521912</v>
      </c>
      <c r="Q126">
        <f t="shared" si="32"/>
        <v>0.25807042737714903</v>
      </c>
      <c r="R126">
        <f t="shared" si="33"/>
        <v>14.470611641734228</v>
      </c>
      <c r="S126" s="11">
        <f t="shared" si="25"/>
        <v>-4.2493068173310222</v>
      </c>
      <c r="T126">
        <f t="shared" si="34"/>
        <v>0.60479468964721528</v>
      </c>
      <c r="U126" s="11">
        <f t="shared" si="35"/>
        <v>52.785930654957951</v>
      </c>
    </row>
    <row r="127" spans="1:21" x14ac:dyDescent="0.25">
      <c r="A127" s="10">
        <v>4.45</v>
      </c>
      <c r="B127" s="9">
        <f t="shared" si="20"/>
        <v>-0.25938850278962611</v>
      </c>
      <c r="C127" s="9">
        <f t="shared" si="21"/>
        <v>-0.96577306062063883</v>
      </c>
      <c r="D127" s="9">
        <f t="shared" si="22"/>
        <v>-0.25082868219756849</v>
      </c>
      <c r="E127" s="9">
        <f t="shared" si="23"/>
        <v>-0.93390254962015784</v>
      </c>
      <c r="F127" s="9">
        <f t="shared" si="18"/>
        <v>-0.39572309985585352</v>
      </c>
      <c r="G127" s="9">
        <f t="shared" si="19"/>
        <v>-1.4733833812828465</v>
      </c>
      <c r="I127">
        <v>88</v>
      </c>
      <c r="J127" s="9">
        <f t="shared" si="24"/>
        <v>0.28907683739484902</v>
      </c>
      <c r="K127" s="9">
        <f t="shared" si="26"/>
        <v>-0.32183649955372762</v>
      </c>
      <c r="L127" s="9">
        <f t="shared" si="27"/>
        <v>0.91187184820840017</v>
      </c>
      <c r="M127" s="9">
        <f t="shared" si="28"/>
        <v>0.87008093756808025</v>
      </c>
      <c r="N127" s="9">
        <f t="shared" si="29"/>
        <v>1.2531618100152309</v>
      </c>
      <c r="O127" s="9">
        <f t="shared" si="30"/>
        <v>1.1919174371218078</v>
      </c>
      <c r="P127" s="9">
        <f t="shared" si="31"/>
        <v>0.34128996180683069</v>
      </c>
      <c r="Q127">
        <f t="shared" si="32"/>
        <v>0.28633691493847374</v>
      </c>
      <c r="R127">
        <f t="shared" si="33"/>
        <v>15.978372121115257</v>
      </c>
      <c r="S127" s="11">
        <f t="shared" si="25"/>
        <v>-4.2073175939494245</v>
      </c>
      <c r="T127">
        <f t="shared" si="34"/>
        <v>0.58477961814839641</v>
      </c>
      <c r="U127" s="11">
        <f t="shared" si="35"/>
        <v>54.21257742941625</v>
      </c>
    </row>
    <row r="128" spans="1:21" x14ac:dyDescent="0.25">
      <c r="A128" s="10">
        <v>4.5</v>
      </c>
      <c r="B128" s="9">
        <f t="shared" si="20"/>
        <v>-0.2107957994307797</v>
      </c>
      <c r="C128" s="9">
        <f t="shared" si="21"/>
        <v>-0.97753011766509701</v>
      </c>
      <c r="D128" s="9">
        <f t="shared" si="22"/>
        <v>-0.20383953804956398</v>
      </c>
      <c r="E128" s="9">
        <f t="shared" si="23"/>
        <v>-0.94527162378214891</v>
      </c>
      <c r="F128" s="9">
        <f t="shared" si="18"/>
        <v>-0.32159007161159747</v>
      </c>
      <c r="G128" s="9">
        <f t="shared" si="19"/>
        <v>-1.4913199475098717</v>
      </c>
      <c r="I128">
        <v>89</v>
      </c>
      <c r="J128" s="9">
        <f t="shared" si="24"/>
        <v>0.29668412258945032</v>
      </c>
      <c r="K128" s="9">
        <f t="shared" si="26"/>
        <v>-0.36724638536958137</v>
      </c>
      <c r="L128" s="9">
        <f t="shared" si="27"/>
        <v>0.89454965900892114</v>
      </c>
      <c r="M128" s="9">
        <f t="shared" si="28"/>
        <v>0.83801699533117513</v>
      </c>
      <c r="N128" s="9">
        <f t="shared" si="29"/>
        <v>1.2748266060669227</v>
      </c>
      <c r="O128" s="9">
        <f t="shared" si="30"/>
        <v>1.2052633807007564</v>
      </c>
      <c r="P128" s="9">
        <f t="shared" si="31"/>
        <v>0.38027694705800152</v>
      </c>
      <c r="Q128">
        <f t="shared" si="32"/>
        <v>0.31551356587047669</v>
      </c>
      <c r="R128">
        <f t="shared" si="33"/>
        <v>17.511192384849508</v>
      </c>
      <c r="S128" s="11">
        <f t="shared" si="25"/>
        <v>-4.1527815422814474</v>
      </c>
      <c r="T128">
        <f t="shared" si="34"/>
        <v>0.56440200538795904</v>
      </c>
      <c r="U128" s="11">
        <f t="shared" si="35"/>
        <v>55.639224203874562</v>
      </c>
    </row>
    <row r="129" spans="1:21" x14ac:dyDescent="0.25">
      <c r="A129" s="10">
        <v>4.55</v>
      </c>
      <c r="B129" s="9">
        <f t="shared" si="20"/>
        <v>-0.16167621635368651</v>
      </c>
      <c r="C129" s="9">
        <f t="shared" si="21"/>
        <v>-0.98684385850323653</v>
      </c>
      <c r="D129" s="9">
        <f t="shared" si="22"/>
        <v>-0.15634090121401487</v>
      </c>
      <c r="E129" s="9">
        <f t="shared" si="23"/>
        <v>-0.95427801117262978</v>
      </c>
      <c r="F129" s="9">
        <f t="shared" si="18"/>
        <v>-0.24665323566918412</v>
      </c>
      <c r="G129" s="9">
        <f t="shared" si="19"/>
        <v>-1.5055289905325375</v>
      </c>
      <c r="I129">
        <v>90</v>
      </c>
      <c r="J129" s="9">
        <f t="shared" si="24"/>
        <v>0.30429140778405162</v>
      </c>
      <c r="K129" s="9">
        <f t="shared" si="26"/>
        <v>-0.41172857494342496</v>
      </c>
      <c r="L129" s="9">
        <f t="shared" si="27"/>
        <v>0.87496775973464114</v>
      </c>
      <c r="M129" s="9">
        <f t="shared" si="28"/>
        <v>0.80541388196050412</v>
      </c>
      <c r="N129" s="9">
        <f t="shared" si="29"/>
        <v>1.2956711923730151</v>
      </c>
      <c r="O129" s="9">
        <f t="shared" si="30"/>
        <v>1.2171424569039291</v>
      </c>
      <c r="P129" s="9">
        <f t="shared" si="31"/>
        <v>0.42070343263837395</v>
      </c>
      <c r="Q129">
        <f t="shared" si="32"/>
        <v>0.34564847381014557</v>
      </c>
      <c r="R129">
        <f t="shared" si="33"/>
        <v>19.067630558243554</v>
      </c>
      <c r="S129" s="11">
        <f t="shared" si="25"/>
        <v>-4.0853684826353458</v>
      </c>
      <c r="T129">
        <f t="shared" si="34"/>
        <v>0.54367448471564639</v>
      </c>
      <c r="U129" s="11">
        <f t="shared" si="35"/>
        <v>57.065870978332903</v>
      </c>
    </row>
    <row r="130" spans="1:21" x14ac:dyDescent="0.25">
      <c r="A130" s="10">
        <v>4.5999999999999996</v>
      </c>
      <c r="B130" s="9">
        <f t="shared" si="20"/>
        <v>-0.11215252693505487</v>
      </c>
      <c r="C130" s="9">
        <f t="shared" si="21"/>
        <v>-0.99369100363346441</v>
      </c>
      <c r="D130" s="9">
        <f t="shared" si="22"/>
        <v>-0.10845149354619807</v>
      </c>
      <c r="E130" s="9">
        <f t="shared" si="23"/>
        <v>-0.96089920051356015</v>
      </c>
      <c r="F130" s="9">
        <f t="shared" si="18"/>
        <v>-0.1710998950921197</v>
      </c>
      <c r="G130" s="9">
        <f t="shared" si="19"/>
        <v>-1.5159749951432131</v>
      </c>
      <c r="I130">
        <v>91</v>
      </c>
      <c r="J130" s="9">
        <f t="shared" si="24"/>
        <v>0.31189869297865291</v>
      </c>
      <c r="K130" s="9">
        <f t="shared" si="26"/>
        <v>-0.4551707024038763</v>
      </c>
      <c r="L130" s="9">
        <f t="shared" si="27"/>
        <v>0.85317561596260005</v>
      </c>
      <c r="M130" s="9">
        <f t="shared" si="28"/>
        <v>0.77229257394902362</v>
      </c>
      <c r="N130" s="9">
        <f t="shared" si="29"/>
        <v>1.3156821577505682</v>
      </c>
      <c r="O130" s="9">
        <f t="shared" si="30"/>
        <v>1.2274632763528999</v>
      </c>
      <c r="P130" s="9">
        <f t="shared" si="31"/>
        <v>0.46250654178796813</v>
      </c>
      <c r="Q130">
        <f t="shared" si="32"/>
        <v>0.37679867960057478</v>
      </c>
      <c r="R130">
        <f t="shared" si="33"/>
        <v>20.646342870681078</v>
      </c>
      <c r="S130" s="11">
        <f t="shared" si="25"/>
        <v>-4.0047482353193713</v>
      </c>
      <c r="T130">
        <f t="shared" si="34"/>
        <v>0.52260990641088345</v>
      </c>
      <c r="U130" s="11">
        <f t="shared" si="35"/>
        <v>58.492517752791215</v>
      </c>
    </row>
    <row r="131" spans="1:21" x14ac:dyDescent="0.25">
      <c r="A131" s="10">
        <v>4.6500000000000004</v>
      </c>
      <c r="B131" s="9">
        <f t="shared" si="20"/>
        <v>-6.2348514606991659E-2</v>
      </c>
      <c r="C131" s="9">
        <f t="shared" si="21"/>
        <v>-0.99805443875887945</v>
      </c>
      <c r="D131" s="9">
        <f t="shared" si="22"/>
        <v>-6.0291013624960942E-2</v>
      </c>
      <c r="E131" s="9">
        <f t="shared" si="23"/>
        <v>-0.96511864227983646</v>
      </c>
      <c r="F131" s="9">
        <f t="shared" si="18"/>
        <v>-9.5118893884426459E-2</v>
      </c>
      <c r="G131" s="9">
        <f t="shared" si="19"/>
        <v>-1.5226318517705464</v>
      </c>
      <c r="I131">
        <v>92</v>
      </c>
      <c r="J131" s="9">
        <f t="shared" si="24"/>
        <v>0.31950597817325421</v>
      </c>
      <c r="K131" s="9">
        <f t="shared" si="26"/>
        <v>-0.49746302916671642</v>
      </c>
      <c r="L131" s="9">
        <f t="shared" si="27"/>
        <v>0.82922827653926201</v>
      </c>
      <c r="M131" s="9">
        <f t="shared" si="28"/>
        <v>0.73867438119055728</v>
      </c>
      <c r="N131" s="9">
        <f t="shared" si="29"/>
        <v>1.3348466273593933</v>
      </c>
      <c r="O131" s="9">
        <f t="shared" si="30"/>
        <v>1.2361374103572738</v>
      </c>
      <c r="P131" s="9">
        <f t="shared" si="31"/>
        <v>0.50561835082013129</v>
      </c>
      <c r="Q131">
        <f t="shared" si="32"/>
        <v>0.40903086225179069</v>
      </c>
      <c r="R131">
        <f t="shared" si="33"/>
        <v>22.246076394594024</v>
      </c>
      <c r="S131" s="11">
        <f t="shared" si="25"/>
        <v>-3.9105906206417775</v>
      </c>
      <c r="T131">
        <f t="shared" si="34"/>
        <v>0.50122132971608702</v>
      </c>
      <c r="U131" s="11">
        <f t="shared" si="35"/>
        <v>59.919164527249521</v>
      </c>
    </row>
    <row r="132" spans="1:21" x14ac:dyDescent="0.25">
      <c r="A132" s="10">
        <v>4.7</v>
      </c>
      <c r="B132" s="9">
        <f t="shared" si="20"/>
        <v>-1.238866346289056E-2</v>
      </c>
      <c r="C132" s="9">
        <f t="shared" si="21"/>
        <v>-0.99992325756410083</v>
      </c>
      <c r="D132" s="9">
        <f t="shared" si="22"/>
        <v>-1.1979837568615172E-2</v>
      </c>
      <c r="E132" s="9">
        <f t="shared" si="23"/>
        <v>-0.96692579006448554</v>
      </c>
      <c r="F132" s="9">
        <f t="shared" si="18"/>
        <v>-1.8900144978985838E-2</v>
      </c>
      <c r="G132" s="9">
        <f t="shared" si="19"/>
        <v>-1.5254829217397921</v>
      </c>
      <c r="I132">
        <v>93</v>
      </c>
      <c r="J132" s="9">
        <f t="shared" si="24"/>
        <v>0.32711326336785551</v>
      </c>
      <c r="K132" s="9">
        <f t="shared" si="26"/>
        <v>-0.53849872114407749</v>
      </c>
      <c r="L132" s="9">
        <f t="shared" si="27"/>
        <v>0.80318623452235116</v>
      </c>
      <c r="M132" s="9">
        <f t="shared" si="28"/>
        <v>0.70458093326923721</v>
      </c>
      <c r="N132" s="9">
        <f t="shared" si="29"/>
        <v>1.3531522709855865</v>
      </c>
      <c r="O132" s="9">
        <f t="shared" si="30"/>
        <v>1.2430796544133147</v>
      </c>
      <c r="P132" s="9">
        <f t="shared" si="31"/>
        <v>0.54996603646323539</v>
      </c>
      <c r="Q132">
        <f t="shared" si="32"/>
        <v>0.44242220079034111</v>
      </c>
      <c r="R132">
        <f t="shared" si="33"/>
        <v>23.865662291366199</v>
      </c>
      <c r="S132" s="11">
        <f t="shared" si="25"/>
        <v>-3.8025654589108187</v>
      </c>
      <c r="T132">
        <f t="shared" si="34"/>
        <v>0.47952201474043044</v>
      </c>
      <c r="U132" s="11">
        <f t="shared" si="35"/>
        <v>61.345811301707855</v>
      </c>
    </row>
    <row r="133" spans="1:21" x14ac:dyDescent="0.25">
      <c r="A133" s="10">
        <v>4.75</v>
      </c>
      <c r="B133" s="9">
        <f t="shared" si="20"/>
        <v>3.7602152887976553E-2</v>
      </c>
      <c r="C133" s="9">
        <f t="shared" si="21"/>
        <v>-0.99929278897537799</v>
      </c>
      <c r="D133" s="9">
        <f t="shared" si="22"/>
        <v>3.6361281842673329E-2</v>
      </c>
      <c r="E133" s="9">
        <f t="shared" si="23"/>
        <v>-0.96631612693919056</v>
      </c>
      <c r="F133" s="9">
        <f t="shared" si="18"/>
        <v>5.7365844445897027E-2</v>
      </c>
      <c r="G133" s="9">
        <f t="shared" si="19"/>
        <v>-1.5245210788608365</v>
      </c>
      <c r="I133">
        <v>94</v>
      </c>
      <c r="J133" s="9">
        <f t="shared" si="24"/>
        <v>0.33472054856245681</v>
      </c>
      <c r="K133" s="9">
        <f t="shared" si="26"/>
        <v>-0.57817411861662038</v>
      </c>
      <c r="L133" s="9">
        <f t="shared" si="27"/>
        <v>0.77511527437013794</v>
      </c>
      <c r="M133" s="9">
        <f t="shared" si="28"/>
        <v>0.67003416554326223</v>
      </c>
      <c r="N133" s="9">
        <f t="shared" si="29"/>
        <v>1.370587310974658</v>
      </c>
      <c r="O133" s="9">
        <f t="shared" si="30"/>
        <v>1.2482082841598827</v>
      </c>
      <c r="P133" s="9">
        <f t="shared" si="31"/>
        <v>0.59547203660452008</v>
      </c>
      <c r="Q133">
        <f t="shared" si="32"/>
        <v>0.47706143610904461</v>
      </c>
      <c r="R133">
        <f t="shared" si="33"/>
        <v>25.504009544526163</v>
      </c>
      <c r="S133" s="11">
        <f t="shared" si="25"/>
        <v>-3.680342570434747</v>
      </c>
      <c r="T133">
        <f t="shared" si="34"/>
        <v>0.45752541423907767</v>
      </c>
      <c r="U133" s="11">
        <f t="shared" si="35"/>
        <v>62.772458076166167</v>
      </c>
    </row>
    <row r="134" spans="1:21" x14ac:dyDescent="0.25">
      <c r="A134" s="10">
        <v>4.8</v>
      </c>
      <c r="B134" s="9">
        <f t="shared" si="20"/>
        <v>8.7498983439446398E-2</v>
      </c>
      <c r="C134" s="9">
        <f t="shared" si="21"/>
        <v>-0.99616460883584068</v>
      </c>
      <c r="D134" s="9">
        <f t="shared" si="22"/>
        <v>8.4611516985944671E-2</v>
      </c>
      <c r="E134" s="9">
        <f t="shared" si="23"/>
        <v>-0.96329117674425802</v>
      </c>
      <c r="F134" s="9">
        <f t="shared" si="18"/>
        <v>0.1334884491352194</v>
      </c>
      <c r="G134" s="9">
        <f t="shared" si="19"/>
        <v>-1.5197487272399584</v>
      </c>
      <c r="I134">
        <v>95</v>
      </c>
      <c r="J134" s="9">
        <f t="shared" si="24"/>
        <v>0.34232783375705811</v>
      </c>
      <c r="K134" s="9">
        <f t="shared" si="26"/>
        <v>-0.616388998086983</v>
      </c>
      <c r="L134" s="9">
        <f t="shared" si="27"/>
        <v>0.74508630576418822</v>
      </c>
      <c r="M134" s="9">
        <f t="shared" si="28"/>
        <v>0.63505630503192501</v>
      </c>
      <c r="N134" s="9">
        <f t="shared" si="29"/>
        <v>1.3871405298091459</v>
      </c>
      <c r="O134" s="9">
        <f t="shared" si="30"/>
        <v>1.2514453031189081</v>
      </c>
      <c r="P134" s="9">
        <f t="shared" si="31"/>
        <v>0.64205422404495771</v>
      </c>
      <c r="Q134">
        <f t="shared" si="32"/>
        <v>0.51305016882863463</v>
      </c>
      <c r="R134">
        <f t="shared" si="33"/>
        <v>27.160099156612116</v>
      </c>
      <c r="S134" s="11">
        <f t="shared" si="25"/>
        <v>-3.543591775521814</v>
      </c>
      <c r="T134">
        <f t="shared" si="34"/>
        <v>0.43524516527298163</v>
      </c>
      <c r="U134" s="11">
        <f t="shared" si="35"/>
        <v>64.199104850624508</v>
      </c>
    </row>
    <row r="135" spans="1:21" x14ac:dyDescent="0.25">
      <c r="A135" s="10">
        <v>4.8499999999999996</v>
      </c>
      <c r="B135" s="9">
        <f t="shared" si="20"/>
        <v>0.1371771121009073</v>
      </c>
      <c r="C135" s="9">
        <f t="shared" si="21"/>
        <v>-0.99054653596671327</v>
      </c>
      <c r="D135" s="9">
        <f t="shared" si="22"/>
        <v>0.13265026740157737</v>
      </c>
      <c r="E135" s="9">
        <f t="shared" si="23"/>
        <v>-0.95785850027981179</v>
      </c>
      <c r="F135" s="9">
        <f t="shared" si="18"/>
        <v>0.20927740222114416</v>
      </c>
      <c r="G135" s="9">
        <f t="shared" si="19"/>
        <v>-1.5111777952708176</v>
      </c>
      <c r="I135">
        <v>96</v>
      </c>
      <c r="J135" s="9">
        <f t="shared" si="24"/>
        <v>0.34993511895165941</v>
      </c>
      <c r="K135" s="9">
        <f t="shared" si="26"/>
        <v>-0.65304682545303072</v>
      </c>
      <c r="L135" s="9">
        <f t="shared" si="27"/>
        <v>0.71317518448535422</v>
      </c>
      <c r="M135" s="9">
        <f t="shared" si="28"/>
        <v>0.59966985611498691</v>
      </c>
      <c r="N135" s="9">
        <f t="shared" si="29"/>
        <v>1.4028012773258478</v>
      </c>
      <c r="O135" s="9">
        <f t="shared" si="30"/>
        <v>1.2527166815680175</v>
      </c>
      <c r="P135" s="9">
        <f t="shared" si="31"/>
        <v>0.68962609284049359</v>
      </c>
      <c r="Q135">
        <f t="shared" si="32"/>
        <v>0.55050443806439375</v>
      </c>
      <c r="R135">
        <f t="shared" si="33"/>
        <v>28.832978783765885</v>
      </c>
      <c r="S135" s="11">
        <f t="shared" si="25"/>
        <v>-3.3919828944802761</v>
      </c>
      <c r="T135">
        <f t="shared" si="34"/>
        <v>0.41269508075442413</v>
      </c>
      <c r="U135" s="11">
        <f t="shared" si="35"/>
        <v>65.625751625082842</v>
      </c>
    </row>
    <row r="136" spans="1:21" x14ac:dyDescent="0.25">
      <c r="A136" s="10">
        <v>4.9000000000000004</v>
      </c>
      <c r="B136" s="9">
        <f t="shared" si="20"/>
        <v>0.18651236942257576</v>
      </c>
      <c r="C136" s="9">
        <f t="shared" si="21"/>
        <v>-0.98245261262433248</v>
      </c>
      <c r="D136" s="9">
        <f t="shared" si="22"/>
        <v>0.18035746123163077</v>
      </c>
      <c r="E136" s="9">
        <f t="shared" si="23"/>
        <v>-0.95003167640772956</v>
      </c>
      <c r="F136" s="9">
        <f t="shared" si="18"/>
        <v>0.28454327079108155</v>
      </c>
      <c r="G136" s="9">
        <f t="shared" si="19"/>
        <v>-1.4988297058196816</v>
      </c>
      <c r="I136">
        <v>97</v>
      </c>
      <c r="J136" s="9">
        <f t="shared" si="24"/>
        <v>0.35754240414626071</v>
      </c>
      <c r="K136" s="9">
        <f t="shared" si="26"/>
        <v>-0.68805499986137864</v>
      </c>
      <c r="L136" s="9">
        <f t="shared" si="27"/>
        <v>0.67946252079548752</v>
      </c>
      <c r="M136" s="9">
        <f t="shared" si="28"/>
        <v>0.56389758605359896</v>
      </c>
      <c r="N136" s="9">
        <f t="shared" si="29"/>
        <v>1.417559477568022</v>
      </c>
      <c r="O136" s="9">
        <f t="shared" si="30"/>
        <v>1.2519525859149776</v>
      </c>
      <c r="P136" s="9">
        <f t="shared" si="31"/>
        <v>0.73809695677253451</v>
      </c>
      <c r="Q136">
        <f t="shared" si="32"/>
        <v>0.58955663742896736</v>
      </c>
      <c r="R136">
        <f t="shared" si="33"/>
        <v>30.521757781001089</v>
      </c>
      <c r="S136" s="11">
        <f t="shared" si="25"/>
        <v>-3.2251857476183856</v>
      </c>
      <c r="T136">
        <f t="shared" si="34"/>
        <v>0.3898891408835311</v>
      </c>
      <c r="U136" s="11">
        <f t="shared" si="35"/>
        <v>67.052398399541133</v>
      </c>
    </row>
    <row r="137" spans="1:21" x14ac:dyDescent="0.25">
      <c r="A137" s="10">
        <v>4.95</v>
      </c>
      <c r="B137" s="9">
        <f t="shared" si="20"/>
        <v>0.23538144295445118</v>
      </c>
      <c r="C137" s="9">
        <f t="shared" si="21"/>
        <v>-0.97190306940182081</v>
      </c>
      <c r="D137" s="9">
        <f t="shared" si="22"/>
        <v>0.2276138553369543</v>
      </c>
      <c r="E137" s="9">
        <f t="shared" si="23"/>
        <v>-0.93983026811156078</v>
      </c>
      <c r="F137" s="9">
        <f t="shared" si="18"/>
        <v>0.35909792937131069</v>
      </c>
      <c r="G137" s="9">
        <f t="shared" si="19"/>
        <v>-1.4827353226794178</v>
      </c>
      <c r="I137">
        <v>98</v>
      </c>
      <c r="J137" s="9">
        <f t="shared" si="24"/>
        <v>0.365149689340862</v>
      </c>
      <c r="K137" s="9">
        <f t="shared" si="26"/>
        <v>-0.7213250876251841</v>
      </c>
      <c r="L137" s="9">
        <f t="shared" si="27"/>
        <v>0.64403347580892145</v>
      </c>
      <c r="M137" s="9">
        <f t="shared" si="28"/>
        <v>0.52776251034209398</v>
      </c>
      <c r="N137" s="9">
        <f t="shared" si="29"/>
        <v>1.4314056352681481</v>
      </c>
      <c r="O137" s="9">
        <f t="shared" si="30"/>
        <v>1.2490875979672782</v>
      </c>
      <c r="P137" s="9">
        <f t="shared" si="31"/>
        <v>0.78737215945922667</v>
      </c>
      <c r="Q137">
        <f t="shared" si="32"/>
        <v>0.63035783938658008</v>
      </c>
      <c r="R137">
        <f t="shared" si="33"/>
        <v>32.225602630862952</v>
      </c>
      <c r="S137" s="11">
        <f t="shared" si="25"/>
        <v>-3.0428701552443944</v>
      </c>
      <c r="T137">
        <f t="shared" si="34"/>
        <v>0.36684148448107462</v>
      </c>
      <c r="U137" s="11">
        <f t="shared" si="35"/>
        <v>68.479045173999481</v>
      </c>
    </row>
    <row r="138" spans="1:21" x14ac:dyDescent="0.25">
      <c r="A138" s="10">
        <v>5</v>
      </c>
      <c r="B138" s="9">
        <f t="shared" si="20"/>
        <v>0.28366218546322625</v>
      </c>
      <c r="C138" s="9">
        <f t="shared" si="21"/>
        <v>-0.95892427466313845</v>
      </c>
      <c r="D138" s="9">
        <f t="shared" si="22"/>
        <v>0.27430133334293982</v>
      </c>
      <c r="E138" s="9">
        <f t="shared" si="23"/>
        <v>-0.92727977359925495</v>
      </c>
      <c r="F138" s="9">
        <f t="shared" si="18"/>
        <v>0.43275503014269789</v>
      </c>
      <c r="G138" s="9">
        <f t="shared" si="19"/>
        <v>-1.4629348734260839</v>
      </c>
      <c r="I138">
        <v>99</v>
      </c>
      <c r="J138" s="9">
        <f t="shared" si="24"/>
        <v>0.3727569745354633</v>
      </c>
      <c r="K138" s="9">
        <f t="shared" si="26"/>
        <v>-0.75277304561531166</v>
      </c>
      <c r="L138" s="9">
        <f t="shared" si="27"/>
        <v>0.60697754636810752</v>
      </c>
      <c r="M138" s="9">
        <f t="shared" si="28"/>
        <v>0.49128787790006206</v>
      </c>
      <c r="N138" s="9">
        <f t="shared" si="29"/>
        <v>1.4443308419570819</v>
      </c>
      <c r="O138" s="9">
        <f t="shared" si="30"/>
        <v>1.2440609235153737</v>
      </c>
      <c r="P138" s="9">
        <f t="shared" si="31"/>
        <v>0.83735329558897442</v>
      </c>
      <c r="Q138">
        <f t="shared" si="32"/>
        <v>0.67308061828905008</v>
      </c>
      <c r="R138">
        <f t="shared" si="33"/>
        <v>33.943732728598938</v>
      </c>
      <c r="S138" s="11">
        <f t="shared" si="25"/>
        <v>-2.8447059376665562</v>
      </c>
      <c r="T138">
        <f t="shared" si="34"/>
        <v>0.34356640022294405</v>
      </c>
      <c r="U138" s="11">
        <f t="shared" si="35"/>
        <v>69.9056919484578</v>
      </c>
    </row>
    <row r="139" spans="1:21" x14ac:dyDescent="0.25">
      <c r="A139" s="10">
        <v>5.05</v>
      </c>
      <c r="B139" s="9">
        <f t="shared" si="20"/>
        <v>0.33123392023675369</v>
      </c>
      <c r="C139" s="9">
        <f t="shared" si="21"/>
        <v>-0.94354866863590658</v>
      </c>
      <c r="D139" s="9">
        <f t="shared" si="22"/>
        <v>0.32030320086894082</v>
      </c>
      <c r="E139" s="9">
        <f t="shared" si="23"/>
        <v>-0.91241156257092171</v>
      </c>
      <c r="F139" s="9">
        <f t="shared" si="18"/>
        <v>0.50533046871319143</v>
      </c>
      <c r="G139" s="9">
        <f t="shared" si="19"/>
        <v>-1.439477848870939</v>
      </c>
      <c r="I139">
        <v>100</v>
      </c>
      <c r="J139" s="9">
        <f t="shared" si="24"/>
        <v>0.3803642597300646</v>
      </c>
      <c r="K139" s="9">
        <f t="shared" si="26"/>
        <v>-0.7823194335605741</v>
      </c>
      <c r="L139" s="9">
        <f t="shared" si="27"/>
        <v>0.56838833896682173</v>
      </c>
      <c r="M139" s="9">
        <f t="shared" si="28"/>
        <v>0.45449715611424762</v>
      </c>
      <c r="N139" s="9">
        <f t="shared" si="29"/>
        <v>1.4563267816956678</v>
      </c>
      <c r="O139" s="9">
        <f t="shared" si="30"/>
        <v>1.2368165896748218</v>
      </c>
      <c r="P139" s="9">
        <f t="shared" si="31"/>
        <v>0.88793844272884603</v>
      </c>
      <c r="Q139">
        <f t="shared" si="32"/>
        <v>0.71792248757133736</v>
      </c>
      <c r="R139">
        <f t="shared" si="33"/>
        <v>35.675416497795609</v>
      </c>
      <c r="S139" s="11">
        <f t="shared" si="25"/>
        <v>-2.6303629151931247</v>
      </c>
      <c r="T139">
        <f t="shared" si="34"/>
        <v>0.32007831778170159</v>
      </c>
      <c r="U139" s="11">
        <f t="shared" si="35"/>
        <v>71.332338722916106</v>
      </c>
    </row>
    <row r="140" spans="1:21" x14ac:dyDescent="0.25">
      <c r="A140" s="10">
        <v>5.0999999999999996</v>
      </c>
      <c r="B140" s="9">
        <f t="shared" si="20"/>
        <v>0.37797774271298024</v>
      </c>
      <c r="C140" s="9">
        <f t="shared" si="21"/>
        <v>-0.92581468232773245</v>
      </c>
      <c r="D140" s="9">
        <f t="shared" si="22"/>
        <v>0.36550447720345192</v>
      </c>
      <c r="E140" s="9">
        <f t="shared" si="23"/>
        <v>-0.89526279781091733</v>
      </c>
      <c r="F140" s="9">
        <f t="shared" si="18"/>
        <v>0.57664284428292256</v>
      </c>
      <c r="G140" s="9">
        <f t="shared" si="19"/>
        <v>-1.4124228793591884</v>
      </c>
    </row>
    <row r="141" spans="1:21" x14ac:dyDescent="0.25">
      <c r="A141" s="10">
        <v>5.15</v>
      </c>
      <c r="B141" s="9">
        <f t="shared" si="20"/>
        <v>0.42377681767942821</v>
      </c>
      <c r="C141" s="9">
        <f t="shared" si="21"/>
        <v>-0.90576664146870445</v>
      </c>
      <c r="D141" s="9">
        <f t="shared" si="22"/>
        <v>0.40979218269600709</v>
      </c>
      <c r="E141" s="9">
        <f t="shared" si="23"/>
        <v>-0.87587634230023725</v>
      </c>
      <c r="F141" s="9">
        <f t="shared" si="18"/>
        <v>0.64651391305173556</v>
      </c>
      <c r="G141" s="9">
        <f t="shared" si="19"/>
        <v>-1.3818375882246554</v>
      </c>
    </row>
    <row r="142" spans="1:21" x14ac:dyDescent="0.25">
      <c r="A142" s="10">
        <v>5.2</v>
      </c>
      <c r="B142" s="9">
        <f t="shared" si="20"/>
        <v>0.46851667130037711</v>
      </c>
      <c r="C142" s="9">
        <f t="shared" si="21"/>
        <v>-0.88345465572015314</v>
      </c>
      <c r="D142" s="9">
        <f t="shared" si="22"/>
        <v>0.45305562114746473</v>
      </c>
      <c r="E142" s="9">
        <f t="shared" si="23"/>
        <v>-0.85430065208138817</v>
      </c>
      <c r="F142" s="9">
        <f t="shared" si="18"/>
        <v>0.71476903373585521</v>
      </c>
      <c r="G142" s="9">
        <f t="shared" si="19"/>
        <v>-1.3477984227666655</v>
      </c>
    </row>
    <row r="143" spans="1:21" x14ac:dyDescent="0.25">
      <c r="A143" s="10">
        <v>5.25</v>
      </c>
      <c r="B143" s="9">
        <f t="shared" si="20"/>
        <v>0.51208547724184073</v>
      </c>
      <c r="C143" s="9">
        <f t="shared" si="21"/>
        <v>-0.85893449342659201</v>
      </c>
      <c r="D143" s="9">
        <f t="shared" si="22"/>
        <v>0.49518665649286003</v>
      </c>
      <c r="E143" s="9">
        <f t="shared" si="23"/>
        <v>-0.83058965514351457</v>
      </c>
      <c r="F143" s="9">
        <f t="shared" si="18"/>
        <v>0.78123760408015208</v>
      </c>
      <c r="G143" s="9">
        <f t="shared" si="19"/>
        <v>-1.3103904631716086</v>
      </c>
    </row>
    <row r="144" spans="1:21" x14ac:dyDescent="0.25">
      <c r="A144" s="10">
        <v>5.3</v>
      </c>
      <c r="B144" s="9">
        <f t="shared" si="20"/>
        <v>0.55437433617916076</v>
      </c>
      <c r="C144" s="9">
        <f t="shared" ref="C144:C164" si="36">SIN(A144)</f>
        <v>-0.83226744222390125</v>
      </c>
      <c r="D144" s="9">
        <f t="shared" ref="D144:D164" si="37">D$5*B144</f>
        <v>0.53607998308524851</v>
      </c>
      <c r="E144" s="9">
        <f t="shared" ref="E144:E164" si="38">D$5*C144</f>
        <v>-0.80480261663051256</v>
      </c>
      <c r="F144" s="9">
        <f t="shared" si="18"/>
        <v>0.84575348727492761</v>
      </c>
      <c r="G144" s="9">
        <f t="shared" si="19"/>
        <v>-1.2697072098567836</v>
      </c>
    </row>
    <row r="145" spans="1:7" x14ac:dyDescent="0.25">
      <c r="A145" s="10">
        <v>5.35</v>
      </c>
      <c r="B145" s="9">
        <f t="shared" si="20"/>
        <v>0.5952775479886061</v>
      </c>
      <c r="C145" s="9">
        <f t="shared" si="36"/>
        <v>-0.80352015585215586</v>
      </c>
      <c r="D145" s="9">
        <f t="shared" si="37"/>
        <v>0.57563338890498217</v>
      </c>
      <c r="E145" s="9">
        <f t="shared" si="38"/>
        <v>-0.77700399070903481</v>
      </c>
      <c r="F145" s="9">
        <f t="shared" si="18"/>
        <v>0.9081554272114174</v>
      </c>
      <c r="G145" s="9">
        <f t="shared" si="19"/>
        <v>-1.2258503497680489</v>
      </c>
    </row>
    <row r="146" spans="1:7" x14ac:dyDescent="0.25">
      <c r="A146" s="10">
        <v>5.4</v>
      </c>
      <c r="B146" s="9">
        <f t="shared" si="20"/>
        <v>0.63469287594263468</v>
      </c>
      <c r="C146" s="9">
        <f t="shared" si="36"/>
        <v>-0.77276448755598715</v>
      </c>
      <c r="D146" s="9">
        <f t="shared" si="37"/>
        <v>0.61374801103652776</v>
      </c>
      <c r="E146" s="9">
        <f t="shared" si="38"/>
        <v>-0.74726325946663963</v>
      </c>
      <c r="F146" s="9">
        <f t="shared" si="18"/>
        <v>0.96828745153808338</v>
      </c>
      <c r="G146" s="9">
        <f t="shared" si="19"/>
        <v>-1.1789295022154138</v>
      </c>
    </row>
    <row r="147" spans="1:7" x14ac:dyDescent="0.25">
      <c r="A147" s="10">
        <v>5.45</v>
      </c>
      <c r="B147" s="9">
        <f t="shared" si="20"/>
        <v>0.67252180224846592</v>
      </c>
      <c r="C147" s="9">
        <f t="shared" si="36"/>
        <v>-0.74007731048889436</v>
      </c>
      <c r="D147" s="9">
        <f t="shared" si="37"/>
        <v>0.65032858277426664</v>
      </c>
      <c r="E147" s="9">
        <f t="shared" si="38"/>
        <v>-0.7156547592427609</v>
      </c>
      <c r="F147" s="9">
        <f t="shared" si="18"/>
        <v>1.0259992615102596</v>
      </c>
      <c r="G147" s="9">
        <f t="shared" si="19"/>
        <v>-1.1290619448818571</v>
      </c>
    </row>
    <row r="148" spans="1:7" x14ac:dyDescent="0.25">
      <c r="A148" s="10">
        <v>5.5</v>
      </c>
      <c r="B148" s="9">
        <f t="shared" si="20"/>
        <v>0.70866977429125999</v>
      </c>
      <c r="C148" s="9">
        <f t="shared" si="36"/>
        <v>-0.70554032557039192</v>
      </c>
      <c r="D148" s="9">
        <f t="shared" si="37"/>
        <v>0.68528367173964844</v>
      </c>
      <c r="E148" s="9">
        <f t="shared" si="38"/>
        <v>-0.68225749482656906</v>
      </c>
      <c r="F148" s="9">
        <f t="shared" si="18"/>
        <v>1.0811466076587462</v>
      </c>
      <c r="G148" s="9">
        <f t="shared" si="19"/>
        <v>-1.0763723206901898</v>
      </c>
    </row>
    <row r="149" spans="1:7" x14ac:dyDescent="0.25">
      <c r="A149" s="10">
        <v>5.55</v>
      </c>
      <c r="B149" s="9">
        <f t="shared" si="20"/>
        <v>0.74304644096640993</v>
      </c>
      <c r="C149" s="9">
        <f t="shared" si="36"/>
        <v>-0.66923985727626201</v>
      </c>
      <c r="D149" s="9">
        <f t="shared" si="37"/>
        <v>0.71852590841451847</v>
      </c>
      <c r="E149" s="9">
        <f t="shared" si="38"/>
        <v>-0.64715494198614543</v>
      </c>
      <c r="F149" s="9">
        <f t="shared" si="18"/>
        <v>1.133591650338355</v>
      </c>
      <c r="G149" s="9">
        <f t="shared" si="19"/>
        <v>-1.0209923262606653</v>
      </c>
    </row>
    <row r="150" spans="1:7" x14ac:dyDescent="0.25">
      <c r="A150" s="10">
        <v>5.6</v>
      </c>
      <c r="B150" s="9">
        <f t="shared" si="20"/>
        <v>0.77556587851024961</v>
      </c>
      <c r="C150" s="9">
        <f t="shared" si="36"/>
        <v>-0.63126663787232162</v>
      </c>
      <c r="D150" s="9">
        <f t="shared" si="37"/>
        <v>0.74997220451941138</v>
      </c>
      <c r="E150" s="9">
        <f t="shared" si="38"/>
        <v>-0.61043483882253502</v>
      </c>
      <c r="F150" s="9">
        <f t="shared" si="18"/>
        <v>1.1832033042552368</v>
      </c>
      <c r="G150" s="9">
        <f t="shared" si="19"/>
        <v>-0.96306038273801375</v>
      </c>
    </row>
    <row r="151" spans="1:7" x14ac:dyDescent="0.25">
      <c r="A151" s="10">
        <v>5.65</v>
      </c>
      <c r="B151" s="9">
        <f t="shared" si="20"/>
        <v>0.80614680526471572</v>
      </c>
      <c r="C151" s="9">
        <f t="shared" si="36"/>
        <v>-0.59171558063100937</v>
      </c>
      <c r="D151" s="9">
        <f t="shared" si="37"/>
        <v>0.7795439606909802</v>
      </c>
      <c r="E151" s="9">
        <f t="shared" si="38"/>
        <v>-0.57218896647018613</v>
      </c>
      <c r="F151" s="9">
        <f t="shared" si="18"/>
        <v>1.2298575661118503</v>
      </c>
      <c r="G151" s="9">
        <f t="shared" si="19"/>
        <v>-0.90272128981066779</v>
      </c>
    </row>
    <row r="152" spans="1:7" x14ac:dyDescent="0.25">
      <c r="A152" s="10">
        <v>5.7</v>
      </c>
      <c r="B152" s="9">
        <f t="shared" si="20"/>
        <v>0.83471278483915978</v>
      </c>
      <c r="C152" s="9">
        <f t="shared" si="36"/>
        <v>-0.55068554259763758</v>
      </c>
      <c r="D152" s="9">
        <f t="shared" si="37"/>
        <v>0.80716726293946761</v>
      </c>
      <c r="E152" s="9">
        <f t="shared" si="38"/>
        <v>-0.53251291969191561</v>
      </c>
      <c r="F152" s="9">
        <f t="shared" si="18"/>
        <v>1.2734378245506219</v>
      </c>
      <c r="G152" s="9">
        <f t="shared" si="19"/>
        <v>-0.84012586378695575</v>
      </c>
    </row>
    <row r="153" spans="1:7" x14ac:dyDescent="0.25">
      <c r="A153" s="10">
        <v>5.75</v>
      </c>
      <c r="B153" s="9">
        <f t="shared" si="20"/>
        <v>0.86119241716152084</v>
      </c>
      <c r="C153" s="9">
        <f t="shared" si="36"/>
        <v>-0.50827907749925838</v>
      </c>
      <c r="D153" s="9">
        <f t="shared" si="37"/>
        <v>0.83277306739519075</v>
      </c>
      <c r="E153" s="9">
        <f t="shared" si="38"/>
        <v>-0.49150586794178291</v>
      </c>
      <c r="F153" s="9">
        <f t="shared" si="18"/>
        <v>1.313835151621616</v>
      </c>
      <c r="G153" s="9">
        <f t="shared" si="19"/>
        <v>-0.77543056063286853</v>
      </c>
    </row>
    <row r="154" spans="1:7" x14ac:dyDescent="0.25">
      <c r="A154" s="10">
        <v>5.8</v>
      </c>
      <c r="B154" s="9">
        <f t="shared" si="20"/>
        <v>0.88551951694131892</v>
      </c>
      <c r="C154" s="9">
        <f t="shared" si="36"/>
        <v>-0.46460217941375737</v>
      </c>
      <c r="D154" s="9">
        <f t="shared" si="37"/>
        <v>0.85629737288225549</v>
      </c>
      <c r="E154" s="9">
        <f t="shared" si="38"/>
        <v>-0.44927030749310343</v>
      </c>
      <c r="F154" s="9">
        <f t="shared" si="18"/>
        <v>1.350948575045676</v>
      </c>
      <c r="G154" s="9">
        <f t="shared" si="19"/>
        <v>-0.70879708491362814</v>
      </c>
    </row>
    <row r="155" spans="1:7" x14ac:dyDescent="0.25">
      <c r="A155" s="10">
        <v>5.85</v>
      </c>
      <c r="B155" s="9">
        <f t="shared" si="20"/>
        <v>0.90763327909841318</v>
      </c>
      <c r="C155" s="9">
        <f t="shared" si="36"/>
        <v>-0.41976401783985967</v>
      </c>
      <c r="D155" s="9">
        <f t="shared" si="37"/>
        <v>0.87768138088816561</v>
      </c>
      <c r="E155" s="9">
        <f t="shared" si="38"/>
        <v>-0.40591180525114434</v>
      </c>
      <c r="F155" s="9">
        <f t="shared" si="18"/>
        <v>1.3846853305925391</v>
      </c>
      <c r="G155" s="9">
        <f t="shared" si="19"/>
        <v>-0.6403919856164898</v>
      </c>
    </row>
    <row r="156" spans="1:7" x14ac:dyDescent="0.25">
      <c r="A156" s="10">
        <v>5.9</v>
      </c>
      <c r="B156" s="9">
        <f t="shared" si="20"/>
        <v>0.92747843074403591</v>
      </c>
      <c r="C156" s="9">
        <f t="shared" si="36"/>
        <v>-0.37387666483023602</v>
      </c>
      <c r="D156" s="9">
        <f t="shared" si="37"/>
        <v>0.89687164252948282</v>
      </c>
      <c r="E156" s="9">
        <f t="shared" si="38"/>
        <v>-0.36153873489083826</v>
      </c>
      <c r="F156" s="9">
        <f t="shared" si="18"/>
        <v>1.414961093943101</v>
      </c>
      <c r="G156" s="9">
        <f t="shared" si="19"/>
        <v>-0.57038623986500803</v>
      </c>
    </row>
    <row r="157" spans="1:7" x14ac:dyDescent="0.25">
      <c r="A157" s="10">
        <v>5.95</v>
      </c>
      <c r="B157" s="9">
        <f t="shared" si="20"/>
        <v>0.94500536933422752</v>
      </c>
      <c r="C157" s="9">
        <f t="shared" si="36"/>
        <v>-0.32705481486974064</v>
      </c>
      <c r="D157" s="9">
        <f t="shared" si="37"/>
        <v>0.91382019214619814</v>
      </c>
      <c r="E157" s="9">
        <f t="shared" si="38"/>
        <v>-0.31626200597903925</v>
      </c>
      <c r="F157" s="9">
        <f t="shared" si="18"/>
        <v>1.4417001914562975</v>
      </c>
      <c r="G157" s="9">
        <f t="shared" si="19"/>
        <v>-0.49895482556527626</v>
      </c>
    </row>
    <row r="158" spans="1:7" x14ac:dyDescent="0.25">
      <c r="A158" s="10">
        <v>6</v>
      </c>
      <c r="B158" s="9">
        <f t="shared" si="20"/>
        <v>0.96017028665036597</v>
      </c>
      <c r="C158" s="9">
        <f t="shared" si="36"/>
        <v>-0.27941549819892586</v>
      </c>
      <c r="D158" s="9">
        <f t="shared" si="37"/>
        <v>0.92848466719090395</v>
      </c>
      <c r="E158" s="9">
        <f t="shared" si="38"/>
        <v>-0.27019478675836134</v>
      </c>
      <c r="F158" s="9">
        <f t="shared" si="18"/>
        <v>1.4648357893137982</v>
      </c>
      <c r="G158" s="9">
        <f t="shared" si="19"/>
        <v>-0.42627628405228124</v>
      </c>
    </row>
    <row r="159" spans="1:7" x14ac:dyDescent="0.25">
      <c r="A159" s="10">
        <v>6.05</v>
      </c>
      <c r="B159" s="9">
        <f t="shared" si="20"/>
        <v>0.97293527829689741</v>
      </c>
      <c r="C159" s="9">
        <f t="shared" si="36"/>
        <v>-0.23107778829939224</v>
      </c>
      <c r="D159" s="9">
        <f t="shared" si="37"/>
        <v>0.94082841411309992</v>
      </c>
      <c r="E159" s="9">
        <f t="shared" si="38"/>
        <v>-0.22345222128551231</v>
      </c>
      <c r="F159" s="9">
        <f t="shared" si="18"/>
        <v>1.4843100605697466</v>
      </c>
      <c r="G159" s="9">
        <f t="shared" si="19"/>
        <v>-0.35253227382955277</v>
      </c>
    </row>
    <row r="160" spans="1:7" x14ac:dyDescent="0.25">
      <c r="A160" s="10">
        <v>6.1</v>
      </c>
      <c r="B160" s="9">
        <f t="shared" si="20"/>
        <v>0.98326843844258449</v>
      </c>
      <c r="C160" s="9">
        <f t="shared" si="36"/>
        <v>-0.18216250427209588</v>
      </c>
      <c r="D160" s="9">
        <f t="shared" si="37"/>
        <v>0.95082057997397929</v>
      </c>
      <c r="E160" s="9">
        <f t="shared" si="38"/>
        <v>-0.17615114163111673</v>
      </c>
      <c r="F160" s="9">
        <f t="shared" si="18"/>
        <v>1.5000743296880068</v>
      </c>
      <c r="G160" s="9">
        <f t="shared" si="19"/>
        <v>-0.27790711651750943</v>
      </c>
    </row>
    <row r="161" spans="1:7" x14ac:dyDescent="0.25">
      <c r="A161" s="10">
        <v>6.15</v>
      </c>
      <c r="B161" s="9">
        <f t="shared" si="20"/>
        <v>0.99114393956846902</v>
      </c>
      <c r="C161" s="9">
        <f t="shared" si="36"/>
        <v>-0.13279190885251674</v>
      </c>
      <c r="D161" s="9">
        <f t="shared" si="37"/>
        <v>0.9584361895627096</v>
      </c>
      <c r="E161" s="9">
        <f t="shared" si="38"/>
        <v>-0.12840977586038368</v>
      </c>
      <c r="F161" s="9">
        <f t="shared" si="18"/>
        <v>1.5120891942056562</v>
      </c>
      <c r="G161" s="9">
        <f t="shared" si="19"/>
        <v>-0.2025873361453995</v>
      </c>
    </row>
    <row r="162" spans="1:7" x14ac:dyDescent="0.25">
      <c r="A162" s="10">
        <v>6.2</v>
      </c>
      <c r="B162" s="9">
        <f t="shared" si="20"/>
        <v>0.9965420970232175</v>
      </c>
      <c r="C162" s="9">
        <f t="shared" si="36"/>
        <v>-8.3089402817496397E-2</v>
      </c>
      <c r="D162" s="9">
        <f t="shared" si="37"/>
        <v>0.96365620782145145</v>
      </c>
      <c r="E162" s="9">
        <f t="shared" si="38"/>
        <v>-8.0347452524519025E-2</v>
      </c>
      <c r="F162" s="9">
        <f t="shared" si="18"/>
        <v>1.5203246232186205</v>
      </c>
      <c r="G162" s="9">
        <f t="shared" si="19"/>
        <v>-0.12676119293837249</v>
      </c>
    </row>
    <row r="163" spans="1:7" x14ac:dyDescent="0.25">
      <c r="A163" s="10">
        <v>6.25</v>
      </c>
      <c r="B163" s="9">
        <f t="shared" si="20"/>
        <v>0.9994494182244994</v>
      </c>
      <c r="C163" s="9">
        <f t="shared" si="36"/>
        <v>-3.3179216547556817E-2</v>
      </c>
      <c r="D163" s="9">
        <f t="shared" si="37"/>
        <v>0.96646758742309102</v>
      </c>
      <c r="E163" s="9">
        <f t="shared" si="38"/>
        <v>-3.2084302401487443E-2</v>
      </c>
      <c r="F163" s="9">
        <f t="shared" si="18"/>
        <v>1.5247600324432962</v>
      </c>
      <c r="G163" s="9">
        <f t="shared" si="19"/>
        <v>-5.0618212764952673E-2</v>
      </c>
    </row>
    <row r="164" spans="1:7" x14ac:dyDescent="0.25">
      <c r="A164" s="10">
        <v>6.3</v>
      </c>
      <c r="B164" s="9">
        <f t="shared" si="20"/>
        <v>0.9998586363834151</v>
      </c>
      <c r="C164" s="9">
        <f t="shared" si="36"/>
        <v>1.6813900484349713E-2</v>
      </c>
      <c r="D164" s="9">
        <f t="shared" si="37"/>
        <v>0.96686330138276244</v>
      </c>
      <c r="E164" s="9">
        <f t="shared" si="38"/>
        <v>1.6259041768366175E-2</v>
      </c>
      <c r="F164" s="9">
        <f t="shared" si="18"/>
        <v>1.525384335666538</v>
      </c>
      <c r="G164" s="9">
        <f t="shared" si="19"/>
        <v>2.5651286578923918E-2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7" r:id="rId4" name="ScrollBar3">
          <controlPr defaultSize="0" autoLine="0" linkedCell="G18" r:id="rId5">
            <anchor moveWithCells="1">
              <from>
                <xdr:col>6</xdr:col>
                <xdr:colOff>28575</xdr:colOff>
                <xdr:row>17</xdr:row>
                <xdr:rowOff>19050</xdr:rowOff>
              </from>
              <to>
                <xdr:col>7</xdr:col>
                <xdr:colOff>600075</xdr:colOff>
                <xdr:row>18</xdr:row>
                <xdr:rowOff>28575</xdr:rowOff>
              </to>
            </anchor>
          </controlPr>
        </control>
      </mc:Choice>
      <mc:Fallback>
        <control shapeId="1027" r:id="rId4" name="ScrollBar3"/>
      </mc:Fallback>
    </mc:AlternateContent>
    <mc:AlternateContent xmlns:mc="http://schemas.openxmlformats.org/markup-compatibility/2006">
      <mc:Choice Requires="x14">
        <control shapeId="1026" r:id="rId6" name="ScrollBar2">
          <controlPr defaultSize="0" autoLine="0" linkedCell="G7" r:id="rId7">
            <anchor moveWithCells="1">
              <from>
                <xdr:col>6</xdr:col>
                <xdr:colOff>28575</xdr:colOff>
                <xdr:row>6</xdr:row>
                <xdr:rowOff>19050</xdr:rowOff>
              </from>
              <to>
                <xdr:col>7</xdr:col>
                <xdr:colOff>600075</xdr:colOff>
                <xdr:row>6</xdr:row>
                <xdr:rowOff>219075</xdr:rowOff>
              </to>
            </anchor>
          </controlPr>
        </control>
      </mc:Choice>
      <mc:Fallback>
        <control shapeId="1026" r:id="rId6" name="ScrollBar2"/>
      </mc:Fallback>
    </mc:AlternateContent>
    <mc:AlternateContent xmlns:mc="http://schemas.openxmlformats.org/markup-compatibility/2006">
      <mc:Choice Requires="x14">
        <control shapeId="1025" r:id="rId8" name="ScrollBar1">
          <controlPr defaultSize="0" autoLine="0" linkedCell="G5" r:id="rId9">
            <anchor moveWithCells="1">
              <from>
                <xdr:col>6</xdr:col>
                <xdr:colOff>28575</xdr:colOff>
                <xdr:row>4</xdr:row>
                <xdr:rowOff>19050</xdr:rowOff>
              </from>
              <to>
                <xdr:col>7</xdr:col>
                <xdr:colOff>600075</xdr:colOff>
                <xdr:row>4</xdr:row>
                <xdr:rowOff>219075</xdr:rowOff>
              </to>
            </anchor>
          </controlPr>
        </control>
      </mc:Choice>
      <mc:Fallback>
        <control shapeId="1025" r:id="rId8" name="ScrollBar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D198"/>
  <sheetViews>
    <sheetView zoomScale="140" zoomScaleNormal="140" workbookViewId="0">
      <selection activeCell="B18" sqref="B18"/>
    </sheetView>
  </sheetViews>
  <sheetFormatPr defaultRowHeight="15" x14ac:dyDescent="0.25"/>
  <cols>
    <col min="2" max="3" width="9.28515625" bestFit="1" customWidth="1"/>
    <col min="4" max="4" width="10.42578125" bestFit="1" customWidth="1"/>
  </cols>
  <sheetData>
    <row r="1" spans="1:4" ht="18.75" x14ac:dyDescent="0.3">
      <c r="B1" s="1" t="s">
        <v>44</v>
      </c>
    </row>
    <row r="2" spans="1:4" x14ac:dyDescent="0.25">
      <c r="B2" t="s">
        <v>45</v>
      </c>
    </row>
    <row r="5" spans="1:4" x14ac:dyDescent="0.25">
      <c r="A5" s="12" t="s">
        <v>46</v>
      </c>
    </row>
    <row r="7" spans="1:4" x14ac:dyDescent="0.25">
      <c r="A7" s="14" t="s">
        <v>47</v>
      </c>
      <c r="B7" s="15" t="s">
        <v>48</v>
      </c>
      <c r="C7" s="15" t="s">
        <v>49</v>
      </c>
      <c r="D7" s="16" t="s">
        <v>13</v>
      </c>
    </row>
    <row r="8" spans="1:4" x14ac:dyDescent="0.25">
      <c r="A8">
        <v>1</v>
      </c>
      <c r="B8">
        <f>SQRT(A8)</f>
        <v>1</v>
      </c>
      <c r="C8">
        <f>(B8+A8)/(1+A8*B8)</f>
        <v>1</v>
      </c>
      <c r="D8">
        <f>DEGREES(ACOS(C8))</f>
        <v>0</v>
      </c>
    </row>
    <row r="9" spans="1:4" x14ac:dyDescent="0.25">
      <c r="A9">
        <v>1.1000000000000001</v>
      </c>
      <c r="B9" s="9">
        <f t="shared" ref="B9:B72" si="0">SQRT(A9)</f>
        <v>1.0488088481701516</v>
      </c>
      <c r="C9" s="9">
        <f t="shared" ref="C9:C18" si="1">(B9+A9)/(1+A9*B9)</f>
        <v>0.99773371031943148</v>
      </c>
      <c r="D9" s="9">
        <f t="shared" ref="D9:D72" si="2">DEGREES(ACOS(C9))</f>
        <v>3.8581347757162341</v>
      </c>
    </row>
    <row r="10" spans="1:4" x14ac:dyDescent="0.25">
      <c r="A10">
        <v>1.2</v>
      </c>
      <c r="B10" s="9">
        <f t="shared" si="0"/>
        <v>1.0954451150103321</v>
      </c>
      <c r="C10" s="9">
        <f t="shared" si="1"/>
        <v>0.9917525420392117</v>
      </c>
      <c r="D10" s="9">
        <f t="shared" si="2"/>
        <v>7.3637090956715401</v>
      </c>
    </row>
    <row r="11" spans="1:4" x14ac:dyDescent="0.25">
      <c r="A11">
        <v>1.3</v>
      </c>
      <c r="B11" s="9">
        <f t="shared" si="0"/>
        <v>1.1401754250991381</v>
      </c>
      <c r="C11" s="9">
        <f t="shared" si="1"/>
        <v>0.98305851572130754</v>
      </c>
      <c r="D11" s="9">
        <f t="shared" si="2"/>
        <v>10.561568128608537</v>
      </c>
    </row>
    <row r="12" spans="1:4" x14ac:dyDescent="0.25">
      <c r="A12">
        <v>1.4</v>
      </c>
      <c r="B12" s="9">
        <f t="shared" si="0"/>
        <v>1.1832159566199232</v>
      </c>
      <c r="C12" s="9">
        <f t="shared" si="1"/>
        <v>0.97241245318527869</v>
      </c>
      <c r="D12" s="9">
        <f t="shared" si="2"/>
        <v>13.489556979855097</v>
      </c>
    </row>
    <row r="13" spans="1:4" x14ac:dyDescent="0.25">
      <c r="A13">
        <v>1.5</v>
      </c>
      <c r="B13" s="9">
        <f t="shared" si="0"/>
        <v>1.2247448713915889</v>
      </c>
      <c r="C13" s="9">
        <f t="shared" si="1"/>
        <v>0.96039203757452063</v>
      </c>
      <c r="D13" s="9">
        <f t="shared" si="2"/>
        <v>16.179789421062786</v>
      </c>
    </row>
    <row r="14" spans="1:4" x14ac:dyDescent="0.25">
      <c r="A14">
        <v>1.6</v>
      </c>
      <c r="B14" s="9">
        <f t="shared" si="0"/>
        <v>1.2649110640673518</v>
      </c>
      <c r="C14" s="9">
        <f t="shared" si="1"/>
        <v>0.94743580747579725</v>
      </c>
      <c r="D14" s="9">
        <f t="shared" si="2"/>
        <v>18.659654292665753</v>
      </c>
    </row>
    <row r="15" spans="1:4" x14ac:dyDescent="0.25">
      <c r="A15">
        <v>1.7</v>
      </c>
      <c r="B15" s="9">
        <f t="shared" si="0"/>
        <v>1.3038404810405297</v>
      </c>
      <c r="C15" s="9">
        <f t="shared" si="1"/>
        <v>0.93387643985857427</v>
      </c>
      <c r="D15" s="9">
        <f t="shared" si="2"/>
        <v>20.952622422456251</v>
      </c>
    </row>
    <row r="16" spans="1:4" x14ac:dyDescent="0.25">
      <c r="A16">
        <v>1.8</v>
      </c>
      <c r="B16" s="9">
        <f t="shared" si="0"/>
        <v>1.3416407864998738</v>
      </c>
      <c r="C16" s="9">
        <f t="shared" si="1"/>
        <v>0.91996592751649775</v>
      </c>
      <c r="D16" s="9">
        <f t="shared" si="2"/>
        <v>23.078898721162449</v>
      </c>
    </row>
    <row r="17" spans="1:4" x14ac:dyDescent="0.25">
      <c r="A17">
        <v>1.9</v>
      </c>
      <c r="B17" s="9">
        <f t="shared" si="0"/>
        <v>1.3784048752090221</v>
      </c>
      <c r="C17" s="9">
        <f t="shared" si="1"/>
        <v>0.90589464487037852</v>
      </c>
      <c r="D17" s="9">
        <f t="shared" si="2"/>
        <v>25.055952493588467</v>
      </c>
    </row>
    <row r="18" spans="1:4" x14ac:dyDescent="0.25">
      <c r="A18">
        <v>2</v>
      </c>
      <c r="B18" s="9">
        <f t="shared" si="0"/>
        <v>1.4142135623730951</v>
      </c>
      <c r="C18" s="9">
        <f t="shared" si="1"/>
        <v>0.89180581244561208</v>
      </c>
      <c r="D18" s="9">
        <f t="shared" si="2"/>
        <v>26.898951052272611</v>
      </c>
    </row>
    <row r="19" spans="1:4" x14ac:dyDescent="0.25">
      <c r="A19">
        <v>2.1</v>
      </c>
      <c r="B19" s="9">
        <f t="shared" si="0"/>
        <v>1.4491376746189439</v>
      </c>
      <c r="C19" s="9">
        <f t="shared" ref="C19:C67" si="3">(B19+A19)/(1+A19*B19)</f>
        <v>0.8778064968467012</v>
      </c>
      <c r="D19" s="9">
        <f t="shared" si="2"/>
        <v>28.621116009461641</v>
      </c>
    </row>
    <row r="20" spans="1:4" x14ac:dyDescent="0.25">
      <c r="A20">
        <v>2.2000000000000002</v>
      </c>
      <c r="B20" s="9">
        <f t="shared" si="0"/>
        <v>1.4832396974191326</v>
      </c>
      <c r="C20" s="9">
        <f t="shared" si="3"/>
        <v>0.86397599897278887</v>
      </c>
      <c r="D20" s="9">
        <f t="shared" si="2"/>
        <v>30.234017384613431</v>
      </c>
    </row>
    <row r="21" spans="1:4" x14ac:dyDescent="0.25">
      <c r="A21">
        <v>2.2999999999999998</v>
      </c>
      <c r="B21" s="9">
        <f t="shared" si="0"/>
        <v>1.51657508881031</v>
      </c>
      <c r="C21" s="9">
        <f t="shared" si="3"/>
        <v>0.85037226927520637</v>
      </c>
      <c r="D21" s="9">
        <f t="shared" si="2"/>
        <v>31.747817450423884</v>
      </c>
    </row>
    <row r="22" spans="1:4" x14ac:dyDescent="0.25">
      <c r="A22">
        <v>2.4</v>
      </c>
      <c r="B22" s="9">
        <f t="shared" si="0"/>
        <v>1.5491933384829668</v>
      </c>
      <c r="C22" s="9">
        <f t="shared" si="3"/>
        <v>0.83703682869455098</v>
      </c>
      <c r="D22" s="9">
        <f t="shared" si="2"/>
        <v>33.171473767924972</v>
      </c>
    </row>
    <row r="23" spans="1:4" x14ac:dyDescent="0.25">
      <c r="A23">
        <v>2.5</v>
      </c>
      <c r="B23" s="9">
        <f t="shared" si="0"/>
        <v>1.5811388300841898</v>
      </c>
      <c r="C23" s="9">
        <f t="shared" si="3"/>
        <v>0.82399855438919634</v>
      </c>
      <c r="D23" s="9">
        <f t="shared" si="2"/>
        <v>34.512908940598798</v>
      </c>
    </row>
    <row r="24" spans="1:4" x14ac:dyDescent="0.25">
      <c r="A24">
        <v>2.6</v>
      </c>
      <c r="B24" s="9">
        <f t="shared" si="0"/>
        <v>1.61245154965971</v>
      </c>
      <c r="C24" s="9">
        <f t="shared" si="3"/>
        <v>0.81127660026785287</v>
      </c>
      <c r="D24" s="9">
        <f t="shared" si="2"/>
        <v>35.779153114835125</v>
      </c>
    </row>
    <row r="25" spans="1:4" x14ac:dyDescent="0.25">
      <c r="A25">
        <v>2.7</v>
      </c>
      <c r="B25" s="9">
        <f t="shared" si="0"/>
        <v>1.6431676725154984</v>
      </c>
      <c r="C25" s="9">
        <f t="shared" si="3"/>
        <v>0.79888265589693752</v>
      </c>
      <c r="D25" s="9">
        <f t="shared" si="2"/>
        <v>36.976464071855396</v>
      </c>
    </row>
    <row r="26" spans="1:4" x14ac:dyDescent="0.25">
      <c r="A26">
        <v>2.8</v>
      </c>
      <c r="B26" s="9">
        <f t="shared" si="0"/>
        <v>1.6733200530681511</v>
      </c>
      <c r="C26" s="9">
        <f t="shared" si="3"/>
        <v>0.78682269773702529</v>
      </c>
      <c r="D26" s="9">
        <f t="shared" si="2"/>
        <v>38.110428821718145</v>
      </c>
    </row>
    <row r="27" spans="1:4" x14ac:dyDescent="0.25">
      <c r="A27">
        <v>2.9</v>
      </c>
      <c r="B27" s="9">
        <f t="shared" si="0"/>
        <v>1.70293863659264</v>
      </c>
      <c r="C27" s="9">
        <f t="shared" si="3"/>
        <v>0.77509834952975609</v>
      </c>
      <c r="D27" s="9">
        <f t="shared" si="2"/>
        <v>39.186049868187247</v>
      </c>
    </row>
    <row r="28" spans="1:4" x14ac:dyDescent="0.25">
      <c r="A28">
        <v>3</v>
      </c>
      <c r="B28" s="9">
        <f t="shared" si="0"/>
        <v>1.7320508075688772</v>
      </c>
      <c r="C28" s="9">
        <f t="shared" si="3"/>
        <v>0.7637079407904237</v>
      </c>
      <c r="D28" s="9">
        <f t="shared" si="2"/>
        <v>40.207818722034204</v>
      </c>
    </row>
    <row r="29" spans="1:4" x14ac:dyDescent="0.25">
      <c r="A29">
        <v>3.1</v>
      </c>
      <c r="B29" s="9">
        <f t="shared" si="0"/>
        <v>1.7606816861659009</v>
      </c>
      <c r="C29" s="9">
        <f t="shared" si="3"/>
        <v>0.75264733138440509</v>
      </c>
      <c r="D29" s="9">
        <f t="shared" si="2"/>
        <v>41.179778767388598</v>
      </c>
    </row>
    <row r="30" spans="1:4" x14ac:dyDescent="0.25">
      <c r="A30">
        <v>3.2</v>
      </c>
      <c r="B30" s="9">
        <f t="shared" si="0"/>
        <v>1.7888543819998317</v>
      </c>
      <c r="C30" s="9">
        <f t="shared" si="3"/>
        <v>0.74191055432128072</v>
      </c>
      <c r="D30" s="9">
        <f t="shared" si="2"/>
        <v>42.105579205989891</v>
      </c>
    </row>
    <row r="31" spans="1:4" x14ac:dyDescent="0.25">
      <c r="A31">
        <v>3.3</v>
      </c>
      <c r="B31" s="9">
        <f t="shared" si="0"/>
        <v>1.8165902124584949</v>
      </c>
      <c r="C31" s="9">
        <f t="shared" si="3"/>
        <v>0.73149031689081823</v>
      </c>
      <c r="D31" s="9">
        <f t="shared" si="2"/>
        <v>42.988521498151641</v>
      </c>
    </row>
    <row r="32" spans="1:4" x14ac:dyDescent="0.25">
      <c r="A32">
        <v>3.4</v>
      </c>
      <c r="B32" s="9">
        <f t="shared" si="0"/>
        <v>1.8439088914585775</v>
      </c>
      <c r="C32" s="9">
        <f t="shared" si="3"/>
        <v>0.7213783911289311</v>
      </c>
      <c r="D32" s="9">
        <f t="shared" si="2"/>
        <v>43.83159947172647</v>
      </c>
    </row>
    <row r="33" spans="1:4" x14ac:dyDescent="0.25">
      <c r="A33">
        <v>3.5</v>
      </c>
      <c r="B33" s="9">
        <f t="shared" si="0"/>
        <v>1.8708286933869707</v>
      </c>
      <c r="C33" s="9">
        <f t="shared" si="3"/>
        <v>0.71156591762635035</v>
      </c>
      <c r="D33" s="9">
        <f t="shared" si="2"/>
        <v>44.637534069449558</v>
      </c>
    </row>
    <row r="34" spans="1:4" x14ac:dyDescent="0.25">
      <c r="A34">
        <v>3.6</v>
      </c>
      <c r="B34" s="9">
        <f t="shared" si="0"/>
        <v>1.8973665961010275</v>
      </c>
      <c r="C34" s="9">
        <f t="shared" si="3"/>
        <v>0.70204364134764963</v>
      </c>
      <c r="D34" s="9">
        <f t="shared" si="2"/>
        <v>45.408803541388643</v>
      </c>
    </row>
    <row r="35" spans="1:4" x14ac:dyDescent="0.25">
      <c r="A35">
        <v>3.7</v>
      </c>
      <c r="B35" s="9">
        <f t="shared" si="0"/>
        <v>1.9235384061671346</v>
      </c>
      <c r="C35" s="9">
        <f t="shared" si="3"/>
        <v>0.69280209401770154</v>
      </c>
      <c r="D35" s="9">
        <f t="shared" si="2"/>
        <v>46.147669755462253</v>
      </c>
    </row>
    <row r="36" spans="1:4" x14ac:dyDescent="0.25">
      <c r="A36">
        <v>3.8</v>
      </c>
      <c r="B36" s="9">
        <f t="shared" si="0"/>
        <v>1.9493588689617927</v>
      </c>
      <c r="C36" s="9">
        <f t="shared" si="3"/>
        <v>0.68383173446032253</v>
      </c>
      <c r="D36" s="9">
        <f t="shared" si="2"/>
        <v>46.856201189273143</v>
      </c>
    </row>
    <row r="37" spans="1:4" x14ac:dyDescent="0.25">
      <c r="A37">
        <v>3.9</v>
      </c>
      <c r="B37" s="9">
        <f t="shared" si="0"/>
        <v>1.9748417658131499</v>
      </c>
      <c r="C37" s="9">
        <f t="shared" si="3"/>
        <v>0.67512305581722687</v>
      </c>
      <c r="D37" s="9">
        <f t="shared" si="2"/>
        <v>47.536293076210995</v>
      </c>
    </row>
    <row r="38" spans="1:4" x14ac:dyDescent="0.25">
      <c r="A38">
        <v>4</v>
      </c>
      <c r="B38" s="17">
        <f t="shared" si="0"/>
        <v>2</v>
      </c>
      <c r="C38" s="9">
        <f t="shared" si="3"/>
        <v>0.66666666666666663</v>
      </c>
      <c r="D38" s="9">
        <f t="shared" si="2"/>
        <v>48.189685104221404</v>
      </c>
    </row>
    <row r="39" spans="1:4" x14ac:dyDescent="0.25">
      <c r="A39">
        <v>4.0999999999999996</v>
      </c>
      <c r="B39" s="9">
        <f t="shared" si="0"/>
        <v>2.0248456731316584</v>
      </c>
      <c r="C39" s="9">
        <f t="shared" si="3"/>
        <v>0.65845335157332086</v>
      </c>
      <c r="D39" s="9">
        <f t="shared" si="2"/>
        <v>48.817977003875335</v>
      </c>
    </row>
    <row r="40" spans="1:4" x14ac:dyDescent="0.25">
      <c r="A40">
        <v>4.2</v>
      </c>
      <c r="B40" s="9">
        <f t="shared" si="0"/>
        <v>2.0493901531919199</v>
      </c>
      <c r="C40" s="9">
        <f t="shared" si="3"/>
        <v>0.65047411543773992</v>
      </c>
      <c r="D40" s="9">
        <f t="shared" si="2"/>
        <v>49.422642311042338</v>
      </c>
    </row>
    <row r="41" spans="1:4" x14ac:dyDescent="0.25">
      <c r="A41">
        <v>4.3</v>
      </c>
      <c r="B41" s="9">
        <f t="shared" si="0"/>
        <v>2.0736441353327719</v>
      </c>
      <c r="C41" s="9">
        <f t="shared" si="3"/>
        <v>0.64272021510145827</v>
      </c>
      <c r="D41" s="9">
        <f t="shared" si="2"/>
        <v>50.005040546679375</v>
      </c>
    </row>
    <row r="42" spans="1:4" x14ac:dyDescent="0.25">
      <c r="A42">
        <v>4.4000000000000004</v>
      </c>
      <c r="B42" s="9">
        <f t="shared" si="0"/>
        <v>2.0976176963403033</v>
      </c>
      <c r="C42" s="9">
        <f t="shared" si="3"/>
        <v>0.63518318094659265</v>
      </c>
      <c r="D42" s="9">
        <f t="shared" si="2"/>
        <v>50.56642802046278</v>
      </c>
    </row>
    <row r="43" spans="1:4" x14ac:dyDescent="0.25">
      <c r="A43">
        <v>4.5</v>
      </c>
      <c r="B43" s="9">
        <f t="shared" si="0"/>
        <v>2.1213203435596424</v>
      </c>
      <c r="C43" s="9">
        <f t="shared" si="3"/>
        <v>0.62785483066322467</v>
      </c>
      <c r="D43" s="9">
        <f t="shared" si="2"/>
        <v>51.107967434977354</v>
      </c>
    </row>
    <row r="44" spans="1:4" x14ac:dyDescent="0.25">
      <c r="A44">
        <v>4.5999999999999996</v>
      </c>
      <c r="B44" s="9">
        <f t="shared" si="0"/>
        <v>2.1447610589527217</v>
      </c>
      <c r="C44" s="9">
        <f t="shared" si="3"/>
        <v>0.62072727691088347</v>
      </c>
      <c r="D44" s="9">
        <f t="shared" si="2"/>
        <v>51.630736441930431</v>
      </c>
    </row>
    <row r="45" spans="1:4" x14ac:dyDescent="0.25">
      <c r="A45">
        <v>4.7</v>
      </c>
      <c r="B45" s="9">
        <f t="shared" si="0"/>
        <v>2.16794833886788</v>
      </c>
      <c r="C45" s="9">
        <f t="shared" si="3"/>
        <v>0.61379293024638049</v>
      </c>
      <c r="D45" s="9">
        <f t="shared" si="2"/>
        <v>52.135735280560112</v>
      </c>
    </row>
    <row r="46" spans="1:4" x14ac:dyDescent="0.25">
      <c r="A46">
        <v>4.8</v>
      </c>
      <c r="B46" s="9">
        <f t="shared" si="0"/>
        <v>2.1908902300206643</v>
      </c>
      <c r="C46" s="9">
        <f t="shared" si="3"/>
        <v>0.60704449840914898</v>
      </c>
      <c r="D46" s="9">
        <f t="shared" si="2"/>
        <v>52.623893610391001</v>
      </c>
    </row>
    <row r="47" spans="1:4" x14ac:dyDescent="0.25">
      <c r="A47">
        <v>4.9000000000000004</v>
      </c>
      <c r="B47" s="9">
        <f t="shared" si="0"/>
        <v>2.2135943621178655</v>
      </c>
      <c r="C47" s="9">
        <f t="shared" si="3"/>
        <v>0.60047498283167511</v>
      </c>
      <c r="D47" s="9">
        <f t="shared" si="2"/>
        <v>53.096076635207943</v>
      </c>
    </row>
    <row r="48" spans="1:4" x14ac:dyDescent="0.25">
      <c r="A48">
        <v>5</v>
      </c>
      <c r="B48" s="9">
        <f t="shared" si="0"/>
        <v>2.2360679774997898</v>
      </c>
      <c r="C48" s="9">
        <f t="shared" si="3"/>
        <v>0.59407767306447545</v>
      </c>
      <c r="D48" s="9">
        <f t="shared" si="2"/>
        <v>53.553090602120626</v>
      </c>
    </row>
    <row r="49" spans="1:4" x14ac:dyDescent="0.25">
      <c r="A49">
        <v>5.0999999999999996</v>
      </c>
      <c r="B49" s="9">
        <f t="shared" si="0"/>
        <v>2.2583179581272428</v>
      </c>
      <c r="C49" s="9">
        <f t="shared" si="3"/>
        <v>0.58784613966291444</v>
      </c>
      <c r="D49" s="9">
        <f t="shared" si="2"/>
        <v>53.995687748510598</v>
      </c>
    </row>
    <row r="50" spans="1:4" x14ac:dyDescent="0.25">
      <c r="A50">
        <v>5.2</v>
      </c>
      <c r="B50" s="9">
        <f t="shared" si="0"/>
        <v>2.2803508501982761</v>
      </c>
      <c r="C50" s="9">
        <f t="shared" si="3"/>
        <v>0.58177422596959416</v>
      </c>
      <c r="D50" s="9">
        <f t="shared" si="2"/>
        <v>54.424570760176877</v>
      </c>
    </row>
    <row r="51" spans="1:4" x14ac:dyDescent="0.25">
      <c r="A51">
        <v>5.3</v>
      </c>
      <c r="B51" s="9">
        <f t="shared" si="0"/>
        <v>2.3021728866442674</v>
      </c>
      <c r="C51" s="9">
        <f t="shared" si="3"/>
        <v>0.57585603913518135</v>
      </c>
      <c r="D51" s="9">
        <f t="shared" si="2"/>
        <v>54.840396795880096</v>
      </c>
    </row>
    <row r="52" spans="1:4" x14ac:dyDescent="0.25">
      <c r="A52">
        <v>5.4</v>
      </c>
      <c r="B52" s="9">
        <f t="shared" si="0"/>
        <v>2.3237900077244502</v>
      </c>
      <c r="C52" s="9">
        <f t="shared" si="3"/>
        <v>0.57008594064782003</v>
      </c>
      <c r="D52" s="9">
        <f t="shared" si="2"/>
        <v>55.243781126510918</v>
      </c>
    </row>
    <row r="53" spans="1:4" x14ac:dyDescent="0.25">
      <c r="A53">
        <v>5.5</v>
      </c>
      <c r="B53" s="9">
        <f t="shared" si="0"/>
        <v>2.3452078799117149</v>
      </c>
      <c r="C53" s="9">
        <f t="shared" si="3"/>
        <v>0.56445853658302436</v>
      </c>
      <c r="D53" s="9">
        <f t="shared" si="2"/>
        <v>55.635300431105506</v>
      </c>
    </row>
    <row r="54" spans="1:4" x14ac:dyDescent="0.25">
      <c r="A54">
        <v>5.6</v>
      </c>
      <c r="B54" s="9">
        <f t="shared" si="0"/>
        <v>2.3664319132398464</v>
      </c>
      <c r="C54" s="9">
        <f t="shared" si="3"/>
        <v>0.55896866773927789</v>
      </c>
      <c r="D54" s="9">
        <f t="shared" si="2"/>
        <v>56.015495786750229</v>
      </c>
    </row>
    <row r="55" spans="1:4" x14ac:dyDescent="0.25">
      <c r="A55">
        <v>5.7</v>
      </c>
      <c r="B55" s="9">
        <f t="shared" si="0"/>
        <v>2.3874672772626644</v>
      </c>
      <c r="C55" s="9">
        <f t="shared" si="3"/>
        <v>0.55361139978718688</v>
      </c>
      <c r="D55" s="9">
        <f t="shared" si="2"/>
        <v>56.384875384937843</v>
      </c>
    </row>
    <row r="56" spans="1:4" x14ac:dyDescent="0.25">
      <c r="A56">
        <v>5.8</v>
      </c>
      <c r="B56" s="9">
        <f t="shared" si="0"/>
        <v>2.4083189157584592</v>
      </c>
      <c r="C56" s="9">
        <f t="shared" si="3"/>
        <v>0.54838201353010696</v>
      </c>
      <c r="D56" s="9">
        <f t="shared" si="2"/>
        <v>56.743917003054385</v>
      </c>
    </row>
    <row r="57" spans="1:4" x14ac:dyDescent="0.25">
      <c r="A57">
        <v>5.9</v>
      </c>
      <c r="B57" s="9">
        <f t="shared" si="0"/>
        <v>2.4289915602982237</v>
      </c>
      <c r="C57" s="9">
        <f t="shared" si="3"/>
        <v>0.54327599535022164</v>
      </c>
      <c r="D57" s="9">
        <f t="shared" si="2"/>
        <v>57.093070256304351</v>
      </c>
    </row>
    <row r="58" spans="1:4" x14ac:dyDescent="0.25">
      <c r="A58">
        <v>6</v>
      </c>
      <c r="B58" s="9">
        <f t="shared" si="0"/>
        <v>2.4494897427831779</v>
      </c>
      <c r="C58" s="9">
        <f t="shared" si="3"/>
        <v>0.53828902789493605</v>
      </c>
      <c r="D58" s="9">
        <f t="shared" si="2"/>
        <v>57.432758652446395</v>
      </c>
    </row>
    <row r="59" spans="1:4" x14ac:dyDescent="0.25">
      <c r="A59">
        <v>6.1</v>
      </c>
      <c r="B59" s="9">
        <f t="shared" si="0"/>
        <v>2.4698178070456938</v>
      </c>
      <c r="C59" s="9">
        <f t="shared" si="3"/>
        <v>0.53341698104320523</v>
      </c>
      <c r="D59" s="9">
        <f t="shared" si="2"/>
        <v>57.763381469153821</v>
      </c>
    </row>
    <row r="60" spans="1:4" x14ac:dyDescent="0.25">
      <c r="A60">
        <v>6.2</v>
      </c>
      <c r="B60" s="9">
        <f t="shared" si="0"/>
        <v>2.4899799195977463</v>
      </c>
      <c r="C60" s="9">
        <f t="shared" si="3"/>
        <v>0.52865590317931144</v>
      </c>
      <c r="D60" s="9">
        <f t="shared" si="2"/>
        <v>58.085315471577331</v>
      </c>
    </row>
    <row r="61" spans="1:4" x14ac:dyDescent="0.25">
      <c r="A61">
        <v>6.3</v>
      </c>
      <c r="B61" s="9">
        <f t="shared" si="0"/>
        <v>2.5099800796022267</v>
      </c>
      <c r="C61" s="9">
        <f t="shared" si="3"/>
        <v>0.52400201279200365</v>
      </c>
      <c r="D61" s="9">
        <f t="shared" si="2"/>
        <v>58.398916485731519</v>
      </c>
    </row>
    <row r="62" spans="1:4" x14ac:dyDescent="0.25">
      <c r="A62">
        <v>6.4</v>
      </c>
      <c r="B62" s="9">
        <f t="shared" si="0"/>
        <v>2.5298221281347035</v>
      </c>
      <c r="C62" s="9">
        <f t="shared" si="3"/>
        <v>0.51945169040936323</v>
      </c>
      <c r="D62" s="9">
        <f t="shared" si="2"/>
        <v>58.704520841609622</v>
      </c>
    </row>
    <row r="63" spans="1:4" x14ac:dyDescent="0.25">
      <c r="A63">
        <v>6.5000000000000098</v>
      </c>
      <c r="B63" s="9">
        <f t="shared" si="0"/>
        <v>2.5495097567963945</v>
      </c>
      <c r="C63" s="9">
        <f t="shared" si="3"/>
        <v>0.51500147087382753</v>
      </c>
      <c r="D63" s="9">
        <f t="shared" si="2"/>
        <v>59.002446698423931</v>
      </c>
    </row>
    <row r="64" spans="1:4" x14ac:dyDescent="0.25">
      <c r="A64">
        <v>6.6</v>
      </c>
      <c r="B64" s="9">
        <f t="shared" si="0"/>
        <v>2.5690465157330258</v>
      </c>
      <c r="C64" s="9">
        <f t="shared" si="3"/>
        <v>0.51064803595721264</v>
      </c>
      <c r="D64" s="9">
        <f t="shared" si="2"/>
        <v>59.292995263041682</v>
      </c>
    </row>
    <row r="65" spans="1:4" x14ac:dyDescent="0.25">
      <c r="A65">
        <v>6.7</v>
      </c>
      <c r="B65" s="9">
        <f t="shared" si="0"/>
        <v>2.5884358211089569</v>
      </c>
      <c r="C65" s="9">
        <f t="shared" si="3"/>
        <v>0.50638820731201695</v>
      </c>
      <c r="D65" s="9">
        <f t="shared" si="2"/>
        <v>59.57645191151795</v>
      </c>
    </row>
    <row r="66" spans="1:4" x14ac:dyDescent="0.25">
      <c r="A66">
        <v>6.8000000000000096</v>
      </c>
      <c r="B66" s="9">
        <f t="shared" si="0"/>
        <v>2.6076809620810613</v>
      </c>
      <c r="C66" s="9">
        <f t="shared" si="3"/>
        <v>0.5022189397526321</v>
      </c>
      <c r="D66" s="9">
        <f t="shared" si="2"/>
        <v>59.853087222591689</v>
      </c>
    </row>
    <row r="67" spans="1:4" x14ac:dyDescent="0.25">
      <c r="A67">
        <v>6.9000000000000101</v>
      </c>
      <c r="B67" s="9">
        <f t="shared" si="0"/>
        <v>2.6267851073127413</v>
      </c>
      <c r="C67" s="9">
        <f t="shared" si="3"/>
        <v>0.49813731485805479</v>
      </c>
      <c r="D67" s="9">
        <f t="shared" si="2"/>
        <v>60.123157931100046</v>
      </c>
    </row>
    <row r="68" spans="1:4" x14ac:dyDescent="0.25">
      <c r="A68">
        <v>7.0000000000000098</v>
      </c>
      <c r="B68" s="9">
        <f t="shared" si="0"/>
        <v>2.6457513110645925</v>
      </c>
      <c r="C68" s="9">
        <f t="shared" ref="C68:C131" si="4">(B68+A68)/(1+A68*B68)</f>
        <v>0.49414053488625787</v>
      </c>
      <c r="D68" s="9">
        <f t="shared" si="2"/>
        <v>60.386907808455568</v>
      </c>
    </row>
    <row r="69" spans="1:4" x14ac:dyDescent="0.25">
      <c r="A69">
        <v>7.1000000000000103</v>
      </c>
      <c r="B69" s="9">
        <f t="shared" si="0"/>
        <v>2.6645825188948473</v>
      </c>
      <c r="C69" s="9">
        <f t="shared" si="4"/>
        <v>0.49022591698937329</v>
      </c>
      <c r="D69" s="9">
        <f t="shared" si="2"/>
        <v>60.644568476611887</v>
      </c>
    </row>
    <row r="70" spans="1:4" x14ac:dyDescent="0.25">
      <c r="A70">
        <v>7.2000000000000099</v>
      </c>
      <c r="B70" s="9">
        <f t="shared" si="0"/>
        <v>2.6832815729997495</v>
      </c>
      <c r="C70" s="9">
        <f t="shared" si="4"/>
        <v>0.48639088771815303</v>
      </c>
      <c r="D70" s="9">
        <f t="shared" si="2"/>
        <v>60.896360161307506</v>
      </c>
    </row>
    <row r="71" spans="1:4" x14ac:dyDescent="0.25">
      <c r="A71">
        <v>7.3000000000000096</v>
      </c>
      <c r="B71" s="9">
        <f t="shared" si="0"/>
        <v>2.701851217221261</v>
      </c>
      <c r="C71" s="9">
        <f t="shared" si="4"/>
        <v>0.48263297780380626</v>
      </c>
      <c r="D71" s="9">
        <f t="shared" si="2"/>
        <v>61.14249238980738</v>
      </c>
    </row>
    <row r="72" spans="1:4" x14ac:dyDescent="0.25">
      <c r="A72">
        <v>7.4000000000000101</v>
      </c>
      <c r="B72" s="9">
        <f t="shared" si="0"/>
        <v>2.7202941017470907</v>
      </c>
      <c r="C72" s="9">
        <f t="shared" si="4"/>
        <v>0.47894981720512225</v>
      </c>
      <c r="D72" s="9">
        <f t="shared" si="2"/>
        <v>61.383164637857192</v>
      </c>
    </row>
    <row r="73" spans="1:4" x14ac:dyDescent="0.25">
      <c r="A73">
        <v>7.5000000000000098</v>
      </c>
      <c r="B73" s="9">
        <f t="shared" ref="B73:B136" si="5">SQRT(A73)</f>
        <v>2.7386127875258324</v>
      </c>
      <c r="C73" s="9">
        <f t="shared" si="4"/>
        <v>0.47533913040879594</v>
      </c>
      <c r="D73" s="9">
        <f t="shared" ref="D73:D136" si="6">DEGREES(ACOS(C73))</f>
        <v>61.618566930112927</v>
      </c>
    </row>
    <row r="74" spans="1:4" x14ac:dyDescent="0.25">
      <c r="A74">
        <v>7.6000000000000103</v>
      </c>
      <c r="B74" s="9">
        <f t="shared" si="5"/>
        <v>2.7568097504180464</v>
      </c>
      <c r="C74" s="9">
        <f t="shared" si="4"/>
        <v>0.47179873197099392</v>
      </c>
      <c r="D74" s="9">
        <f t="shared" si="6"/>
        <v>61.848880397905056</v>
      </c>
    </row>
    <row r="75" spans="1:4" x14ac:dyDescent="0.25">
      <c r="A75">
        <v>7.7000000000000099</v>
      </c>
      <c r="B75" s="9">
        <f t="shared" si="5"/>
        <v>2.7748873851023235</v>
      </c>
      <c r="C75" s="9">
        <f t="shared" si="4"/>
        <v>0.4683265222884273</v>
      </c>
      <c r="D75" s="9">
        <f t="shared" si="6"/>
        <v>62.074277797834888</v>
      </c>
    </row>
    <row r="76" spans="1:4" x14ac:dyDescent="0.25">
      <c r="A76">
        <v>7.8000000000000096</v>
      </c>
      <c r="B76" s="9">
        <f t="shared" si="5"/>
        <v>2.7928480087537899</v>
      </c>
      <c r="C76" s="9">
        <f t="shared" si="4"/>
        <v>0.46492048358749732</v>
      </c>
      <c r="D76" s="9">
        <f t="shared" si="6"/>
        <v>62.294923994377768</v>
      </c>
    </row>
    <row r="77" spans="1:4" x14ac:dyDescent="0.25">
      <c r="A77">
        <v>7.9000000000000101</v>
      </c>
      <c r="B77" s="9">
        <f t="shared" si="5"/>
        <v>2.8106938645110411</v>
      </c>
      <c r="C77" s="9">
        <f t="shared" si="4"/>
        <v>0.46157867612043502</v>
      </c>
      <c r="D77" s="9">
        <f t="shared" si="6"/>
        <v>62.510976409376354</v>
      </c>
    </row>
    <row r="78" spans="1:4" x14ac:dyDescent="0.25">
      <c r="A78">
        <v>8.0000000000000107</v>
      </c>
      <c r="B78" s="9">
        <f t="shared" si="5"/>
        <v>2.8284271247461921</v>
      </c>
      <c r="C78" s="9">
        <f t="shared" si="4"/>
        <v>0.45829923455774912</v>
      </c>
      <c r="D78" s="9">
        <f t="shared" si="6"/>
        <v>62.722585441047094</v>
      </c>
    </row>
    <row r="79" spans="1:4" x14ac:dyDescent="0.25">
      <c r="A79">
        <v>8.1000000000000103</v>
      </c>
      <c r="B79" s="9">
        <f t="shared" si="5"/>
        <v>2.8460498941515433</v>
      </c>
      <c r="C79" s="9">
        <f t="shared" si="4"/>
        <v>0.4550803645667113</v>
      </c>
      <c r="D79" s="9">
        <f t="shared" si="6"/>
        <v>62.929894854888154</v>
      </c>
    </row>
    <row r="80" spans="1:4" x14ac:dyDescent="0.25">
      <c r="A80">
        <v>8.2000000000000099</v>
      </c>
      <c r="B80" s="9">
        <f t="shared" si="5"/>
        <v>2.8635642126552723</v>
      </c>
      <c r="C80" s="9">
        <f t="shared" si="4"/>
        <v>0.45192033956604488</v>
      </c>
      <c r="D80" s="9">
        <f t="shared" si="6"/>
        <v>63.133042148665062</v>
      </c>
    </row>
    <row r="81" spans="1:4" x14ac:dyDescent="0.25">
      <c r="A81">
        <v>8.3000000000000096</v>
      </c>
      <c r="B81" s="9">
        <f t="shared" si="5"/>
        <v>2.8809720581775884</v>
      </c>
      <c r="C81" s="9">
        <f t="shared" si="4"/>
        <v>0.44881749764741696</v>
      </c>
      <c r="D81" s="9">
        <f t="shared" si="6"/>
        <v>63.332158893460878</v>
      </c>
    </row>
    <row r="82" spans="1:4" x14ac:dyDescent="0.25">
      <c r="A82">
        <v>8.4</v>
      </c>
      <c r="B82" s="9">
        <f t="shared" si="5"/>
        <v>2.8982753492378879</v>
      </c>
      <c r="C82" s="9">
        <f t="shared" si="4"/>
        <v>0.44577023865477922</v>
      </c>
      <c r="D82" s="9">
        <f t="shared" si="6"/>
        <v>63.527371052604458</v>
      </c>
    </row>
    <row r="83" spans="1:4" x14ac:dyDescent="0.25">
      <c r="A83">
        <v>8.5</v>
      </c>
      <c r="B83" s="9">
        <f t="shared" si="5"/>
        <v>2.9154759474226504</v>
      </c>
      <c r="C83" s="9">
        <f t="shared" si="4"/>
        <v>0.44277702141302966</v>
      </c>
      <c r="D83" s="9">
        <f t="shared" si="6"/>
        <v>63.718799280136125</v>
      </c>
    </row>
    <row r="84" spans="1:4" x14ac:dyDescent="0.25">
      <c r="A84">
        <v>8.6</v>
      </c>
      <c r="B84" s="9">
        <f t="shared" si="5"/>
        <v>2.9325756597230361</v>
      </c>
      <c r="C84" s="9">
        <f t="shared" si="4"/>
        <v>0.43983636109790747</v>
      </c>
      <c r="D84" s="9">
        <f t="shared" si="6"/>
        <v>63.906559200328182</v>
      </c>
    </row>
    <row r="85" spans="1:4" x14ac:dyDescent="0.25">
      <c r="A85">
        <v>8.6999999999999993</v>
      </c>
      <c r="B85" s="9">
        <f t="shared" si="5"/>
        <v>2.9495762407505248</v>
      </c>
      <c r="C85" s="9">
        <f t="shared" si="4"/>
        <v>0.43694682673943197</v>
      </c>
      <c r="D85" s="9">
        <f t="shared" si="6"/>
        <v>64.090761669651485</v>
      </c>
    </row>
    <row r="86" spans="1:4" x14ac:dyDescent="0.25">
      <c r="A86">
        <v>8.8000000000000007</v>
      </c>
      <c r="B86" s="9">
        <f t="shared" si="5"/>
        <v>2.9664793948382653</v>
      </c>
      <c r="C86" s="9">
        <f t="shared" si="4"/>
        <v>0.43410703885161617</v>
      </c>
      <c r="D86" s="9">
        <f t="shared" si="6"/>
        <v>64.271513022462926</v>
      </c>
    </row>
    <row r="87" spans="1:4" x14ac:dyDescent="0.25">
      <c r="A87">
        <v>8.9</v>
      </c>
      <c r="B87" s="9">
        <f t="shared" si="5"/>
        <v>2.9832867780352594</v>
      </c>
      <c r="C87" s="9">
        <f t="shared" si="4"/>
        <v>0.43131566718156289</v>
      </c>
      <c r="D87" s="9">
        <f t="shared" si="6"/>
        <v>64.448915301584265</v>
      </c>
    </row>
    <row r="88" spans="1:4" x14ac:dyDescent="0.25">
      <c r="A88">
        <v>9</v>
      </c>
      <c r="B88" s="17">
        <f t="shared" si="5"/>
        <v>3</v>
      </c>
      <c r="C88" s="9">
        <f t="shared" si="4"/>
        <v>0.42857142857142855</v>
      </c>
      <c r="D88" s="9">
        <f t="shared" si="6"/>
        <v>64.623066474847704</v>
      </c>
    </row>
    <row r="89" spans="1:4" x14ac:dyDescent="0.25">
      <c r="A89">
        <v>9.1</v>
      </c>
      <c r="B89" s="9">
        <f t="shared" si="5"/>
        <v>3.0166206257996713</v>
      </c>
      <c r="C89" s="9">
        <f t="shared" si="4"/>
        <v>0.42587308492709808</v>
      </c>
      <c r="D89" s="9">
        <f t="shared" si="6"/>
        <v>64.794060638596264</v>
      </c>
    </row>
    <row r="90" spans="1:4" x14ac:dyDescent="0.25">
      <c r="A90">
        <v>9.1999999999999993</v>
      </c>
      <c r="B90" s="9">
        <f t="shared" si="5"/>
        <v>3.03315017762062</v>
      </c>
      <c r="C90" s="9">
        <f t="shared" si="4"/>
        <v>0.42321944128775124</v>
      </c>
      <c r="D90" s="9">
        <f t="shared" si="6"/>
        <v>64.96198820904921</v>
      </c>
    </row>
    <row r="91" spans="1:4" x14ac:dyDescent="0.25">
      <c r="A91">
        <v>9.3000000000000007</v>
      </c>
      <c r="B91" s="9">
        <f t="shared" si="5"/>
        <v>3.0495901363953815</v>
      </c>
      <c r="C91" s="9">
        <f t="shared" si="4"/>
        <v>0.42060934399082983</v>
      </c>
      <c r="D91" s="9">
        <f t="shared" si="6"/>
        <v>65.126936102369953</v>
      </c>
    </row>
    <row r="92" spans="1:4" x14ac:dyDescent="0.25">
      <c r="A92">
        <v>9.4</v>
      </c>
      <c r="B92" s="9">
        <f t="shared" si="5"/>
        <v>3.0659419433511785</v>
      </c>
      <c r="C92" s="9">
        <f t="shared" si="4"/>
        <v>0.41804167892722011</v>
      </c>
      <c r="D92" s="9">
        <f t="shared" si="6"/>
        <v>65.288987904208994</v>
      </c>
    </row>
    <row r="93" spans="1:4" x14ac:dyDescent="0.25">
      <c r="A93">
        <v>9.5</v>
      </c>
      <c r="B93" s="9">
        <f t="shared" si="5"/>
        <v>3.082207001484488</v>
      </c>
      <c r="C93" s="9">
        <f t="shared" si="4"/>
        <v>0.41551536988175808</v>
      </c>
      <c r="D93" s="9">
        <f t="shared" si="6"/>
        <v>65.448224029434556</v>
      </c>
    </row>
    <row r="94" spans="1:4" x14ac:dyDescent="0.25">
      <c r="A94">
        <v>9.6</v>
      </c>
      <c r="B94" s="9">
        <f t="shared" si="5"/>
        <v>3.0983866769659336</v>
      </c>
      <c r="C94" s="9">
        <f t="shared" si="4"/>
        <v>0.41302937695444625</v>
      </c>
      <c r="D94" s="9">
        <f t="shared" si="6"/>
        <v>65.604721872708396</v>
      </c>
    </row>
    <row r="95" spans="1:4" x14ac:dyDescent="0.25">
      <c r="A95">
        <v>9.6999999999999993</v>
      </c>
      <c r="B95" s="9">
        <f t="shared" si="5"/>
        <v>3.1144823004794873</v>
      </c>
      <c r="C95" s="9">
        <f t="shared" si="4"/>
        <v>0.41058269505802575</v>
      </c>
      <c r="D95" s="9">
        <f t="shared" si="6"/>
        <v>65.758555950515216</v>
      </c>
    </row>
    <row r="96" spans="1:4" x14ac:dyDescent="0.25">
      <c r="A96">
        <v>9.8000000000000007</v>
      </c>
      <c r="B96" s="9">
        <f t="shared" si="5"/>
        <v>3.1304951684997055</v>
      </c>
      <c r="C96" s="9">
        <f t="shared" si="4"/>
        <v>0.40817435248780254</v>
      </c>
      <c r="D96" s="9">
        <f t="shared" si="6"/>
        <v>65.909798035207459</v>
      </c>
    </row>
    <row r="97" spans="1:4" x14ac:dyDescent="0.25">
      <c r="A97">
        <v>9.9</v>
      </c>
      <c r="B97" s="9">
        <f t="shared" si="5"/>
        <v>3.1464265445104549</v>
      </c>
      <c r="C97" s="9">
        <f t="shared" si="4"/>
        <v>0.40580340955985628</v>
      </c>
      <c r="D97" s="9">
        <f t="shared" si="6"/>
        <v>66.05851728158575</v>
      </c>
    </row>
    <row r="98" spans="1:4" x14ac:dyDescent="0.25">
      <c r="A98">
        <v>10</v>
      </c>
      <c r="B98" s="9">
        <f t="shared" si="5"/>
        <v>3.1622776601683795</v>
      </c>
      <c r="C98" s="9">
        <f t="shared" si="4"/>
        <v>0.40346895731398352</v>
      </c>
      <c r="D98" s="9">
        <f t="shared" si="6"/>
        <v>66.204780346497245</v>
      </c>
    </row>
    <row r="99" spans="1:4" x14ac:dyDescent="0.25">
      <c r="A99">
        <v>10.1</v>
      </c>
      <c r="B99" s="9">
        <f t="shared" si="5"/>
        <v>3.1780497164141406</v>
      </c>
      <c r="C99" s="9">
        <f t="shared" si="4"/>
        <v>0.4011701162779327</v>
      </c>
      <c r="D99" s="9">
        <f t="shared" si="6"/>
        <v>66.348651501897692</v>
      </c>
    </row>
    <row r="100" spans="1:4" x14ac:dyDescent="0.25">
      <c r="A100">
        <v>10.199999999999999</v>
      </c>
      <c r="B100" s="9">
        <f t="shared" si="5"/>
        <v>3.1937438845342623</v>
      </c>
      <c r="C100" s="9">
        <f t="shared" si="4"/>
        <v>0.39890603528968888</v>
      </c>
      <c r="D100" s="9">
        <f t="shared" si="6"/>
        <v>66.490192741792114</v>
      </c>
    </row>
    <row r="101" spans="1:4" x14ac:dyDescent="0.25">
      <c r="A101">
        <v>10.3</v>
      </c>
      <c r="B101" s="9">
        <f t="shared" si="5"/>
        <v>3.2093613071762426</v>
      </c>
      <c r="C101" s="9">
        <f t="shared" si="4"/>
        <v>0.39667589037474693</v>
      </c>
      <c r="D101" s="9">
        <f t="shared" si="6"/>
        <v>66.629463883438035</v>
      </c>
    </row>
    <row r="102" spans="1:4" x14ac:dyDescent="0.25">
      <c r="A102">
        <v>10.4</v>
      </c>
      <c r="B102" s="9">
        <f t="shared" si="5"/>
        <v>3.2249030993194201</v>
      </c>
      <c r="C102" s="9">
        <f t="shared" si="4"/>
        <v>0.39447888367548833</v>
      </c>
      <c r="D102" s="9">
        <f t="shared" si="6"/>
        <v>66.766522663168473</v>
      </c>
    </row>
    <row r="103" spans="1:4" x14ac:dyDescent="0.25">
      <c r="A103">
        <v>10.5</v>
      </c>
      <c r="B103" s="9">
        <f t="shared" si="5"/>
        <v>3.2403703492039302</v>
      </c>
      <c r="C103" s="9">
        <f t="shared" si="4"/>
        <v>0.39231424242993995</v>
      </c>
      <c r="D103" s="9">
        <f t="shared" si="6"/>
        <v>66.901424827166551</v>
      </c>
    </row>
    <row r="104" spans="1:4" x14ac:dyDescent="0.25">
      <c r="A104">
        <v>10.6</v>
      </c>
      <c r="B104" s="9">
        <f t="shared" si="5"/>
        <v>3.2557641192199411</v>
      </c>
      <c r="C104" s="9">
        <f t="shared" si="4"/>
        <v>0.39018121799734856</v>
      </c>
      <c r="D104" s="9">
        <f t="shared" si="6"/>
        <v>67.03422421750011</v>
      </c>
    </row>
    <row r="105" spans="1:4" x14ac:dyDescent="0.25">
      <c r="A105">
        <v>10.7</v>
      </c>
      <c r="B105" s="9">
        <f t="shared" si="5"/>
        <v>3.271085446759225</v>
      </c>
      <c r="C105" s="9">
        <f t="shared" si="4"/>
        <v>0.38807908492814758</v>
      </c>
      <c r="D105" s="9">
        <f t="shared" si="6"/>
        <v>67.164972853703887</v>
      </c>
    </row>
    <row r="106" spans="1:4" x14ac:dyDescent="0.25">
      <c r="A106">
        <v>10.8</v>
      </c>
      <c r="B106" s="9">
        <f t="shared" si="5"/>
        <v>3.2863353450309969</v>
      </c>
      <c r="C106" s="9">
        <f t="shared" si="4"/>
        <v>0.38600714007603359</v>
      </c>
      <c r="D106" s="9">
        <f t="shared" si="6"/>
        <v>67.293721010176228</v>
      </c>
    </row>
    <row r="107" spans="1:4" x14ac:dyDescent="0.25">
      <c r="A107">
        <v>10.9</v>
      </c>
      <c r="B107" s="9">
        <f t="shared" si="5"/>
        <v>3.3015148038438356</v>
      </c>
      <c r="C107" s="9">
        <f t="shared" si="4"/>
        <v>0.38396470174999342</v>
      </c>
      <c r="D107" s="9">
        <f t="shared" si="6"/>
        <v>67.420517289640017</v>
      </c>
    </row>
    <row r="108" spans="1:4" x14ac:dyDescent="0.25">
      <c r="A108">
        <v>11</v>
      </c>
      <c r="B108" s="9">
        <f t="shared" si="5"/>
        <v>3.3166247903553998</v>
      </c>
      <c r="C108" s="9">
        <f t="shared" si="4"/>
        <v>0.38195110890424661</v>
      </c>
      <c r="D108" s="9">
        <f t="shared" si="6"/>
        <v>67.545408692899869</v>
      </c>
    </row>
    <row r="109" spans="1:4" x14ac:dyDescent="0.25">
      <c r="A109">
        <v>11.1</v>
      </c>
      <c r="B109" s="9">
        <f t="shared" si="5"/>
        <v>3.3316662497915361</v>
      </c>
      <c r="C109" s="9">
        <f t="shared" si="4"/>
        <v>0.37996572036418297</v>
      </c>
      <c r="D109" s="9">
        <f t="shared" si="6"/>
        <v>67.668440685112557</v>
      </c>
    </row>
    <row r="110" spans="1:4" x14ac:dyDescent="0.25">
      <c r="A110">
        <v>11.2</v>
      </c>
      <c r="B110" s="9">
        <f t="shared" si="5"/>
        <v>3.3466401061363023</v>
      </c>
      <c r="C110" s="9">
        <f t="shared" si="4"/>
        <v>0.37800791408647844</v>
      </c>
      <c r="D110" s="9">
        <f t="shared" si="6"/>
        <v>67.789657258772849</v>
      </c>
    </row>
    <row r="111" spans="1:4" x14ac:dyDescent="0.25">
      <c r="A111">
        <v>11.3</v>
      </c>
      <c r="B111" s="9">
        <f t="shared" si="5"/>
        <v>3.3615472627943221</v>
      </c>
      <c r="C111" s="9">
        <f t="shared" si="4"/>
        <v>0.37607708645167631</v>
      </c>
      <c r="D111" s="9">
        <f t="shared" si="6"/>
        <v>67.909100993604113</v>
      </c>
    </row>
    <row r="112" spans="1:4" x14ac:dyDescent="0.25">
      <c r="A112">
        <v>11.4</v>
      </c>
      <c r="B112" s="9">
        <f t="shared" si="5"/>
        <v>3.3763886032268267</v>
      </c>
      <c r="C112" s="9">
        <f t="shared" si="4"/>
        <v>0.37417265158761343</v>
      </c>
      <c r="D112" s="9">
        <f t="shared" si="6"/>
        <v>68.026813113530054</v>
      </c>
    </row>
    <row r="113" spans="1:4" x14ac:dyDescent="0.25">
      <c r="A113">
        <v>11.5</v>
      </c>
      <c r="B113" s="9">
        <f t="shared" si="5"/>
        <v>3.3911649915626341</v>
      </c>
      <c r="C113" s="9">
        <f t="shared" si="4"/>
        <v>0.37229404072216188</v>
      </c>
      <c r="D113" s="9">
        <f t="shared" si="6"/>
        <v>68.142833540893037</v>
      </c>
    </row>
    <row r="114" spans="1:4" x14ac:dyDescent="0.25">
      <c r="A114">
        <v>11.6</v>
      </c>
      <c r="B114" s="9">
        <f t="shared" si="5"/>
        <v>3.40587727318528</v>
      </c>
      <c r="C114" s="9">
        <f t="shared" si="4"/>
        <v>0.37044070156383896</v>
      </c>
      <c r="D114" s="9">
        <f t="shared" si="6"/>
        <v>68.257200948073432</v>
      </c>
    </row>
    <row r="115" spans="1:4" x14ac:dyDescent="0.25">
      <c r="A115">
        <v>11.7</v>
      </c>
      <c r="B115" s="9">
        <f t="shared" si="5"/>
        <v>3.4205262752974139</v>
      </c>
      <c r="C115" s="9">
        <f t="shared" si="4"/>
        <v>0.36861209770891873</v>
      </c>
      <c r="D115" s="9">
        <f t="shared" si="6"/>
        <v>68.369952806654908</v>
      </c>
    </row>
    <row r="116" spans="1:4" x14ac:dyDescent="0.25">
      <c r="A116">
        <v>11.8</v>
      </c>
      <c r="B116" s="9">
        <f t="shared" si="5"/>
        <v>3.4351128074635335</v>
      </c>
      <c r="C116" s="9">
        <f t="shared" si="4"/>
        <v>0.36680770807375185</v>
      </c>
      <c r="D116" s="9">
        <f t="shared" si="6"/>
        <v>68.481125434271092</v>
      </c>
    </row>
    <row r="117" spans="1:4" x14ac:dyDescent="0.25">
      <c r="A117">
        <v>11.9</v>
      </c>
      <c r="B117" s="9">
        <f t="shared" si="5"/>
        <v>3.4496376621320679</v>
      </c>
      <c r="C117" s="9">
        <f t="shared" si="4"/>
        <v>0.36502702635106904</v>
      </c>
      <c r="D117" s="9">
        <f t="shared" si="6"/>
        <v>68.590754039260702</v>
      </c>
    </row>
    <row r="118" spans="1:4" x14ac:dyDescent="0.25">
      <c r="A118">
        <v>12</v>
      </c>
      <c r="B118" s="9">
        <f t="shared" si="5"/>
        <v>3.4641016151377544</v>
      </c>
      <c r="C118" s="9">
        <f t="shared" si="4"/>
        <v>0.36326956048911341</v>
      </c>
      <c r="D118" s="9">
        <f t="shared" si="6"/>
        <v>68.698872763250449</v>
      </c>
    </row>
    <row r="119" spans="1:4" x14ac:dyDescent="0.25">
      <c r="A119">
        <v>12.1</v>
      </c>
      <c r="B119" s="9">
        <f t="shared" si="5"/>
        <v>3.4785054261852171</v>
      </c>
      <c r="C119" s="9">
        <f t="shared" si="4"/>
        <v>0.36153483219250421</v>
      </c>
      <c r="D119" s="9">
        <f t="shared" si="6"/>
        <v>68.805514721777229</v>
      </c>
    </row>
    <row r="120" spans="1:4" x14ac:dyDescent="0.25">
      <c r="A120">
        <v>12.2</v>
      </c>
      <c r="B120" s="9">
        <f t="shared" si="5"/>
        <v>3.4928498393145961</v>
      </c>
      <c r="C120" s="9">
        <f t="shared" si="4"/>
        <v>0.35982237644379578</v>
      </c>
      <c r="D120" s="9">
        <f t="shared" si="6"/>
        <v>68.910712043054815</v>
      </c>
    </row>
    <row r="121" spans="1:4" x14ac:dyDescent="0.25">
      <c r="A121">
        <v>12.3</v>
      </c>
      <c r="B121" s="9">
        <f t="shared" si="5"/>
        <v>3.5071355833500366</v>
      </c>
      <c r="C121" s="9">
        <f t="shared" si="4"/>
        <v>0.35813174104475048</v>
      </c>
      <c r="D121" s="9">
        <f t="shared" si="6"/>
        <v>69.014495904983463</v>
      </c>
    </row>
    <row r="122" spans="1:4" x14ac:dyDescent="0.25">
      <c r="A122">
        <v>12.4</v>
      </c>
      <c r="B122" s="9">
        <f t="shared" si="5"/>
        <v>3.5213633723318019</v>
      </c>
      <c r="C122" s="9">
        <f t="shared" si="4"/>
        <v>0.35646248617639475</v>
      </c>
      <c r="D122" s="9">
        <f t="shared" si="6"/>
        <v>69.116896570494987</v>
      </c>
    </row>
    <row r="123" spans="1:4" x14ac:dyDescent="0.25">
      <c r="A123">
        <v>12.5</v>
      </c>
      <c r="B123" s="9">
        <f t="shared" si="5"/>
        <v>3.5355339059327378</v>
      </c>
      <c r="C123" s="9">
        <f t="shared" si="4"/>
        <v>0.35481418397697767</v>
      </c>
      <c r="D123" s="9">
        <f t="shared" si="6"/>
        <v>69.217943421320527</v>
      </c>
    </row>
    <row r="124" spans="1:4" x14ac:dyDescent="0.25">
      <c r="A124">
        <v>12.6</v>
      </c>
      <c r="B124" s="9">
        <f t="shared" si="5"/>
        <v>3.5496478698597698</v>
      </c>
      <c r="C124" s="9">
        <f t="shared" si="4"/>
        <v>0.35318641813699736</v>
      </c>
      <c r="D124" s="9">
        <f t="shared" si="6"/>
        <v>69.317664990262614</v>
      </c>
    </row>
    <row r="125" spans="1:4" x14ac:dyDescent="0.25">
      <c r="A125">
        <v>12.7</v>
      </c>
      <c r="B125" s="9">
        <f t="shared" si="5"/>
        <v>3.5637059362410923</v>
      </c>
      <c r="C125" s="9">
        <f t="shared" si="4"/>
        <v>0.35157878351050326</v>
      </c>
      <c r="D125" s="9">
        <f t="shared" si="6"/>
        <v>69.416088992048941</v>
      </c>
    </row>
    <row r="126" spans="1:4" x14ac:dyDescent="0.25">
      <c r="A126">
        <v>12.8</v>
      </c>
      <c r="B126" s="9">
        <f t="shared" si="5"/>
        <v>3.5777087639996634</v>
      </c>
      <c r="C126" s="9">
        <f t="shared" si="4"/>
        <v>0.34999088574192389</v>
      </c>
      <c r="D126" s="9">
        <f t="shared" si="6"/>
        <v>69.513242352840024</v>
      </c>
    </row>
    <row r="127" spans="1:4" x14ac:dyDescent="0.25">
      <c r="A127">
        <v>12.9</v>
      </c>
      <c r="B127" s="9">
        <f t="shared" si="5"/>
        <v>3.591656999213594</v>
      </c>
      <c r="C127" s="9">
        <f t="shared" si="4"/>
        <v>0.34842234090770879</v>
      </c>
      <c r="D127" s="9">
        <f t="shared" si="6"/>
        <v>69.609151238459162</v>
      </c>
    </row>
    <row r="128" spans="1:4" x14ac:dyDescent="0.25">
      <c r="A128">
        <v>13</v>
      </c>
      <c r="B128" s="9">
        <f t="shared" si="5"/>
        <v>3.6055512754639891</v>
      </c>
      <c r="C128" s="9">
        <f t="shared" si="4"/>
        <v>0.34687277517210846</v>
      </c>
      <c r="D128" s="9">
        <f t="shared" si="6"/>
        <v>69.70384108140928</v>
      </c>
    </row>
    <row r="129" spans="1:4" x14ac:dyDescent="0.25">
      <c r="A129">
        <v>13.1</v>
      </c>
      <c r="B129" s="9">
        <f t="shared" si="5"/>
        <v>3.6193922141707713</v>
      </c>
      <c r="C129" s="9">
        <f t="shared" si="4"/>
        <v>0.34534182445645295</v>
      </c>
      <c r="D129" s="9">
        <f t="shared" si="6"/>
        <v>69.797336606736948</v>
      </c>
    </row>
    <row r="130" spans="1:4" x14ac:dyDescent="0.25">
      <c r="A130">
        <v>13.2</v>
      </c>
      <c r="B130" s="9">
        <f t="shared" si="5"/>
        <v>3.6331804249169899</v>
      </c>
      <c r="C130" s="9">
        <f t="shared" si="4"/>
        <v>0.34382913412131855</v>
      </c>
      <c r="D130" s="9">
        <f t="shared" si="6"/>
        <v>69.889661856801055</v>
      </c>
    </row>
    <row r="131" spans="1:4" x14ac:dyDescent="0.25">
      <c r="A131">
        <v>13.3</v>
      </c>
      <c r="B131" s="9">
        <f t="shared" si="5"/>
        <v>3.646916505762094</v>
      </c>
      <c r="C131" s="9">
        <f t="shared" si="4"/>
        <v>0.34233435866100703</v>
      </c>
      <c r="D131" s="9">
        <f t="shared" si="6"/>
        <v>69.980840215000271</v>
      </c>
    </row>
    <row r="132" spans="1:4" x14ac:dyDescent="0.25">
      <c r="A132">
        <v>13.4</v>
      </c>
      <c r="B132" s="9">
        <f t="shared" si="5"/>
        <v>3.6606010435446255</v>
      </c>
      <c r="C132" s="9">
        <f t="shared" ref="C132:C195" si="7">(B132+A132)/(1+A132*B132)</f>
        <v>0.34085716140978861</v>
      </c>
      <c r="D132" s="9">
        <f t="shared" si="6"/>
        <v>70.070894428509661</v>
      </c>
    </row>
    <row r="133" spans="1:4" x14ac:dyDescent="0.25">
      <c r="A133">
        <v>13.5</v>
      </c>
      <c r="B133" s="9">
        <f t="shared" si="5"/>
        <v>3.6742346141747673</v>
      </c>
      <c r="C133" s="9">
        <f t="shared" si="7"/>
        <v>0.33939721425938563</v>
      </c>
      <c r="D133" s="9">
        <f t="shared" si="6"/>
        <v>70.159846630075421</v>
      </c>
    </row>
    <row r="134" spans="1:4" x14ac:dyDescent="0.25">
      <c r="A134">
        <v>13.6</v>
      </c>
      <c r="B134" s="9">
        <f t="shared" si="5"/>
        <v>3.687817782917155</v>
      </c>
      <c r="C134" s="9">
        <f t="shared" si="7"/>
        <v>0.33795419738720417</v>
      </c>
      <c r="D134" s="9">
        <f t="shared" si="6"/>
        <v>70.247718358912451</v>
      </c>
    </row>
    <row r="135" spans="1:4" x14ac:dyDescent="0.25">
      <c r="A135">
        <v>13.7</v>
      </c>
      <c r="B135" s="9">
        <f t="shared" si="5"/>
        <v>3.7013511046643495</v>
      </c>
      <c r="C135" s="9">
        <f t="shared" si="7"/>
        <v>0.33652779899484137</v>
      </c>
      <c r="D135" s="9">
        <f t="shared" si="6"/>
        <v>70.334530580748122</v>
      </c>
    </row>
    <row r="136" spans="1:4" x14ac:dyDescent="0.25">
      <c r="A136">
        <v>13.8</v>
      </c>
      <c r="B136" s="9">
        <f t="shared" si="5"/>
        <v>3.714835124201342</v>
      </c>
      <c r="C136" s="9">
        <f t="shared" si="7"/>
        <v>0.33511771505642107</v>
      </c>
      <c r="D136" s="9">
        <f t="shared" si="6"/>
        <v>70.420303707052781</v>
      </c>
    </row>
    <row r="137" spans="1:4" x14ac:dyDescent="0.25">
      <c r="A137">
        <v>13.9</v>
      </c>
      <c r="B137" s="9">
        <f t="shared" ref="B137:B198" si="8">SQRT(A137)</f>
        <v>3.7282703764614498</v>
      </c>
      <c r="C137" s="9">
        <f t="shared" si="7"/>
        <v>0.33372364907633273</v>
      </c>
      <c r="D137" s="9">
        <f t="shared" ref="D137:D198" si="9">DEGREES(ACOS(C137))</f>
        <v>70.505057613495424</v>
      </c>
    </row>
    <row r="138" spans="1:4" x14ac:dyDescent="0.25">
      <c r="A138">
        <v>14</v>
      </c>
      <c r="B138" s="9">
        <f t="shared" si="8"/>
        <v>3.7416573867739413</v>
      </c>
      <c r="C138" s="9">
        <f t="shared" si="7"/>
        <v>0.33234531185596738</v>
      </c>
      <c r="D138" s="9">
        <f t="shared" si="9"/>
        <v>70.588811657660912</v>
      </c>
    </row>
    <row r="139" spans="1:4" x14ac:dyDescent="0.25">
      <c r="A139">
        <v>14.1</v>
      </c>
      <c r="B139" s="9">
        <f t="shared" si="8"/>
        <v>3.7549966711037173</v>
      </c>
      <c r="C139" s="9">
        <f t="shared" si="7"/>
        <v>0.33098242126906707</v>
      </c>
      <c r="D139" s="9">
        <f t="shared" si="9"/>
        <v>70.671584696062965</v>
      </c>
    </row>
    <row r="140" spans="1:4" x14ac:dyDescent="0.25">
      <c r="A140">
        <v>14.2</v>
      </c>
      <c r="B140" s="9">
        <f t="shared" si="8"/>
        <v>3.7682887362833544</v>
      </c>
      <c r="C140" s="9">
        <f t="shared" si="7"/>
        <v>0.32963470204531908</v>
      </c>
      <c r="D140" s="9">
        <f t="shared" si="9"/>
        <v>70.753395100485804</v>
      </c>
    </row>
    <row r="141" spans="1:4" x14ac:dyDescent="0.25">
      <c r="A141">
        <v>14.3</v>
      </c>
      <c r="B141" s="9">
        <f t="shared" si="8"/>
        <v>3.7815340802378077</v>
      </c>
      <c r="C141" s="9">
        <f t="shared" si="7"/>
        <v>0.32830188556184742</v>
      </c>
      <c r="D141" s="9">
        <f t="shared" si="9"/>
        <v>70.834260773685116</v>
      </c>
    </row>
    <row r="142" spans="1:4" x14ac:dyDescent="0.25">
      <c r="A142">
        <v>14.4</v>
      </c>
      <c r="B142" s="9">
        <f t="shared" si="8"/>
        <v>3.7947331922020551</v>
      </c>
      <c r="C142" s="9">
        <f t="shared" si="7"/>
        <v>0.32698370964226814</v>
      </c>
      <c r="D142" s="9">
        <f t="shared" si="9"/>
        <v>70.914199164477694</v>
      </c>
    </row>
    <row r="143" spans="1:4" x14ac:dyDescent="0.25">
      <c r="A143">
        <v>14.5</v>
      </c>
      <c r="B143" s="9">
        <f t="shared" si="8"/>
        <v>3.8078865529319543</v>
      </c>
      <c r="C143" s="9">
        <f t="shared" si="7"/>
        <v>0.32567991836299126</v>
      </c>
      <c r="D143" s="9">
        <f t="shared" si="9"/>
        <v>70.993227282247389</v>
      </c>
    </row>
    <row r="144" spans="1:4" x14ac:dyDescent="0.25">
      <c r="A144">
        <v>14.6</v>
      </c>
      <c r="B144" s="9">
        <f t="shared" si="8"/>
        <v>3.8209946349085602</v>
      </c>
      <c r="C144" s="9">
        <f t="shared" si="7"/>
        <v>0.32439026186646935</v>
      </c>
      <c r="D144" s="9">
        <f t="shared" si="9"/>
        <v>71.07136171089374</v>
      </c>
    </row>
    <row r="145" spans="1:4" x14ac:dyDescent="0.25">
      <c r="A145">
        <v>14.7</v>
      </c>
      <c r="B145" s="9">
        <f t="shared" si="8"/>
        <v>3.8340579025361627</v>
      </c>
      <c r="C145" s="9">
        <f t="shared" si="7"/>
        <v>0.32311449618110255</v>
      </c>
      <c r="D145" s="9">
        <f t="shared" si="9"/>
        <v>71.148618622248208</v>
      </c>
    </row>
    <row r="146" spans="1:4" x14ac:dyDescent="0.25">
      <c r="A146">
        <v>14.8</v>
      </c>
      <c r="B146" s="9">
        <f t="shared" si="8"/>
        <v>3.8470768123342691</v>
      </c>
      <c r="C146" s="9">
        <f t="shared" si="7"/>
        <v>0.32185238304752783</v>
      </c>
      <c r="D146" s="9">
        <f t="shared" si="9"/>
        <v>71.225013788981812</v>
      </c>
    </row>
    <row r="147" spans="1:4" x14ac:dyDescent="0.25">
      <c r="A147">
        <v>14.9</v>
      </c>
      <c r="B147" s="9">
        <f t="shared" si="8"/>
        <v>3.8600518131237567</v>
      </c>
      <c r="C147" s="9">
        <f t="shared" si="7"/>
        <v>0.32060368975103071</v>
      </c>
      <c r="D147" s="9">
        <f t="shared" si="9"/>
        <v>71.300562597026342</v>
      </c>
    </row>
    <row r="148" spans="1:4" x14ac:dyDescent="0.25">
      <c r="A148">
        <v>15</v>
      </c>
      <c r="B148" s="9">
        <f t="shared" si="8"/>
        <v>3.872983346207417</v>
      </c>
      <c r="C148" s="9">
        <f t="shared" si="7"/>
        <v>0.31936818895982849</v>
      </c>
      <c r="D148" s="9">
        <f t="shared" si="9"/>
        <v>71.375280057530787</v>
      </c>
    </row>
    <row r="149" spans="1:4" x14ac:dyDescent="0.25">
      <c r="A149">
        <v>15.1</v>
      </c>
      <c r="B149" s="9">
        <f t="shared" si="8"/>
        <v>3.8858718455450894</v>
      </c>
      <c r="C149" s="9">
        <f t="shared" si="7"/>
        <v>0.31814565856898913</v>
      </c>
      <c r="D149" s="9">
        <f t="shared" si="9"/>
        <v>71.44918081837325</v>
      </c>
    </row>
    <row r="150" spans="1:4" x14ac:dyDescent="0.25">
      <c r="A150">
        <v>15.2</v>
      </c>
      <c r="B150" s="9">
        <f t="shared" si="8"/>
        <v>3.8987177379235853</v>
      </c>
      <c r="C150" s="9">
        <f t="shared" si="7"/>
        <v>0.31693588154975771</v>
      </c>
      <c r="D150" s="9">
        <f t="shared" si="9"/>
        <v>71.52227917524732</v>
      </c>
    </row>
    <row r="151" spans="1:4" x14ac:dyDescent="0.25">
      <c r="A151">
        <v>15.3</v>
      </c>
      <c r="B151" s="9">
        <f t="shared" si="8"/>
        <v>3.9115214431215892</v>
      </c>
      <c r="C151" s="9">
        <f t="shared" si="7"/>
        <v>0.31573864580407329</v>
      </c>
      <c r="D151" s="9">
        <f t="shared" si="9"/>
        <v>71.594589082341571</v>
      </c>
    </row>
    <row r="152" spans="1:4" x14ac:dyDescent="0.25">
      <c r="A152">
        <v>15.4</v>
      </c>
      <c r="B152" s="9">
        <f t="shared" si="8"/>
        <v>3.9242833740697169</v>
      </c>
      <c r="C152" s="9">
        <f t="shared" si="7"/>
        <v>0.31455374402407066</v>
      </c>
      <c r="D152" s="9">
        <f t="shared" si="9"/>
        <v>71.66612416262943</v>
      </c>
    </row>
    <row r="153" spans="1:4" x14ac:dyDescent="0.25">
      <c r="A153">
        <v>15.5</v>
      </c>
      <c r="B153" s="9">
        <f t="shared" si="8"/>
        <v>3.9370039370059056</v>
      </c>
      <c r="C153" s="9">
        <f t="shared" si="7"/>
        <v>0.31338097355636785</v>
      </c>
      <c r="D153" s="9">
        <f t="shared" si="9"/>
        <v>71.736897717785993</v>
      </c>
    </row>
    <row r="154" spans="1:4" x14ac:dyDescent="0.25">
      <c r="A154">
        <v>15.6</v>
      </c>
      <c r="B154" s="9">
        <f t="shared" si="8"/>
        <v>3.9496835316262997</v>
      </c>
      <c r="C154" s="9">
        <f t="shared" si="7"/>
        <v>0.31222013627095163</v>
      </c>
      <c r="D154" s="9">
        <f t="shared" si="9"/>
        <v>71.806922737747584</v>
      </c>
    </row>
    <row r="155" spans="1:4" x14ac:dyDescent="0.25">
      <c r="A155">
        <v>15.7</v>
      </c>
      <c r="B155" s="9">
        <f t="shared" si="8"/>
        <v>3.9623225512317899</v>
      </c>
      <c r="C155" s="9">
        <f t="shared" si="7"/>
        <v>0.31107103843448036</v>
      </c>
      <c r="D155" s="9">
        <f t="shared" si="9"/>
        <v>71.876211909929054</v>
      </c>
    </row>
    <row r="156" spans="1:4" x14ac:dyDescent="0.25">
      <c r="A156">
        <v>15.8</v>
      </c>
      <c r="B156" s="9">
        <f t="shared" si="8"/>
        <v>3.9749213828703582</v>
      </c>
      <c r="C156" s="9">
        <f t="shared" si="7"/>
        <v>0.30993349058783221</v>
      </c>
      <c r="D156" s="9">
        <f t="shared" si="9"/>
        <v>71.944777628113144</v>
      </c>
    </row>
    <row r="157" spans="1:4" x14ac:dyDescent="0.25">
      <c r="A157">
        <v>15.9</v>
      </c>
      <c r="B157" s="9">
        <f t="shared" si="8"/>
        <v>3.9874804074753771</v>
      </c>
      <c r="C157" s="9">
        <f t="shared" si="7"/>
        <v>0.30880730742773299</v>
      </c>
      <c r="D157" s="9">
        <f t="shared" si="9"/>
        <v>72.012632001025366</v>
      </c>
    </row>
    <row r="158" spans="1:4" x14ac:dyDescent="0.25">
      <c r="A158">
        <v>16</v>
      </c>
      <c r="B158" s="17">
        <f t="shared" si="8"/>
        <v>4</v>
      </c>
      <c r="C158" s="9">
        <f t="shared" si="7"/>
        <v>0.30769230769230771</v>
      </c>
      <c r="D158" s="9">
        <f t="shared" si="9"/>
        <v>72.079786860607712</v>
      </c>
    </row>
    <row r="159" spans="1:4" x14ac:dyDescent="0.25">
      <c r="A159">
        <v>16.100000000000001</v>
      </c>
      <c r="B159" s="9">
        <f t="shared" si="8"/>
        <v>4.0124805295477763</v>
      </c>
      <c r="C159" s="9">
        <f t="shared" si="7"/>
        <v>0.30658831405040338</v>
      </c>
      <c r="D159" s="9">
        <f t="shared" si="9"/>
        <v>72.146253770003057</v>
      </c>
    </row>
    <row r="160" spans="1:4" x14ac:dyDescent="0.25">
      <c r="A160">
        <v>16.2</v>
      </c>
      <c r="B160" s="9">
        <f t="shared" si="8"/>
        <v>4.0249223594996213</v>
      </c>
      <c r="C160" s="9">
        <f t="shared" si="7"/>
        <v>0.30549515299454116</v>
      </c>
      <c r="D160" s="9">
        <f t="shared" si="9"/>
        <v>72.212044031262494</v>
      </c>
    </row>
    <row r="161" spans="1:4" x14ac:dyDescent="0.25">
      <c r="A161">
        <v>16.3</v>
      </c>
      <c r="B161" s="9">
        <f t="shared" si="8"/>
        <v>4.0373258476372698</v>
      </c>
      <c r="C161" s="9">
        <f t="shared" si="7"/>
        <v>0.30441265473735746</v>
      </c>
      <c r="D161" s="9">
        <f t="shared" si="9"/>
        <v>72.277168692786518</v>
      </c>
    </row>
    <row r="162" spans="1:4" x14ac:dyDescent="0.25">
      <c r="A162">
        <v>16.399999999999999</v>
      </c>
      <c r="B162" s="9">
        <f t="shared" si="8"/>
        <v>4.0496913462633168</v>
      </c>
      <c r="C162" s="9">
        <f t="shared" si="7"/>
        <v>0.30334065311140429</v>
      </c>
      <c r="D162" s="9">
        <f t="shared" si="9"/>
        <v>72.341638556510986</v>
      </c>
    </row>
    <row r="163" spans="1:4" x14ac:dyDescent="0.25">
      <c r="A163">
        <v>16.5</v>
      </c>
      <c r="B163" s="9">
        <f t="shared" si="8"/>
        <v>4.0620192023179804</v>
      </c>
      <c r="C163" s="9">
        <f t="shared" si="7"/>
        <v>0.30227898547218174</v>
      </c>
      <c r="D163" s="9">
        <f t="shared" si="9"/>
        <v>72.40546418484783</v>
      </c>
    </row>
    <row r="164" spans="1:4" x14ac:dyDescent="0.25">
      <c r="A164">
        <v>16.600000000000001</v>
      </c>
      <c r="B164" s="9">
        <f t="shared" si="8"/>
        <v>4.0743097574926725</v>
      </c>
      <c r="C164" s="9">
        <f t="shared" si="7"/>
        <v>0.301227492604281</v>
      </c>
      <c r="D164" s="9">
        <f t="shared" si="9"/>
        <v>72.468655907390612</v>
      </c>
    </row>
    <row r="165" spans="1:4" x14ac:dyDescent="0.25">
      <c r="A165">
        <v>16.7</v>
      </c>
      <c r="B165" s="9">
        <f t="shared" si="8"/>
        <v>4.0865633483405102</v>
      </c>
      <c r="C165" s="9">
        <f t="shared" si="7"/>
        <v>0.30018601863052363</v>
      </c>
      <c r="D165" s="9">
        <f t="shared" si="9"/>
        <v>72.531223827393774</v>
      </c>
    </row>
    <row r="166" spans="1:4" x14ac:dyDescent="0.25">
      <c r="A166">
        <v>16.8</v>
      </c>
      <c r="B166" s="9">
        <f t="shared" si="8"/>
        <v>4.0987803063838397</v>
      </c>
      <c r="C166" s="9">
        <f t="shared" si="7"/>
        <v>0.29915441092398459</v>
      </c>
      <c r="D166" s="9">
        <f t="shared" si="9"/>
        <v>72.593177828035081</v>
      </c>
    </row>
    <row r="167" spans="1:4" x14ac:dyDescent="0.25">
      <c r="A167">
        <v>16.899999999999999</v>
      </c>
      <c r="B167" s="9">
        <f t="shared" si="8"/>
        <v>4.1109609582188931</v>
      </c>
      <c r="C167" s="9">
        <f t="shared" si="7"/>
        <v>0.29813252002279395</v>
      </c>
      <c r="D167" s="9">
        <f t="shared" si="9"/>
        <v>72.654527578469086</v>
      </c>
    </row>
    <row r="168" spans="1:4" x14ac:dyDescent="0.25">
      <c r="A168">
        <v>17</v>
      </c>
      <c r="B168" s="9">
        <f t="shared" si="8"/>
        <v>4.1231056256176606</v>
      </c>
      <c r="C168" s="9">
        <f t="shared" si="7"/>
        <v>0.29712019954761532</v>
      </c>
      <c r="D168" s="9">
        <f t="shared" si="9"/>
        <v>72.715282539680175</v>
      </c>
    </row>
    <row r="169" spans="1:4" x14ac:dyDescent="0.25">
      <c r="A169">
        <v>17.100000000000001</v>
      </c>
      <c r="B169" s="9">
        <f t="shared" si="8"/>
        <v>4.135214625627067</v>
      </c>
      <c r="C169" s="9">
        <f t="shared" si="7"/>
        <v>0.29611730612170267</v>
      </c>
      <c r="D169" s="9">
        <f t="shared" si="9"/>
        <v>72.775451970142925</v>
      </c>
    </row>
    <row r="170" spans="1:4" x14ac:dyDescent="0.25">
      <c r="A170">
        <v>17.2</v>
      </c>
      <c r="B170" s="9">
        <f t="shared" si="8"/>
        <v>4.1472882706655438</v>
      </c>
      <c r="C170" s="9">
        <f t="shared" si="7"/>
        <v>0.29512369929344323</v>
      </c>
      <c r="D170" s="9">
        <f t="shared" si="9"/>
        <v>72.835044931296849</v>
      </c>
    </row>
    <row r="171" spans="1:4" x14ac:dyDescent="0.25">
      <c r="A171">
        <v>17.3</v>
      </c>
      <c r="B171" s="9">
        <f t="shared" si="8"/>
        <v>4.1593268686170841</v>
      </c>
      <c r="C171" s="9">
        <f t="shared" si="7"/>
        <v>0.29413924146129489</v>
      </c>
      <c r="D171" s="9">
        <f t="shared" si="9"/>
        <v>72.894070292843097</v>
      </c>
    </row>
    <row r="172" spans="1:4" x14ac:dyDescent="0.25">
      <c r="A172">
        <v>17.399999999999999</v>
      </c>
      <c r="B172" s="9">
        <f t="shared" si="8"/>
        <v>4.1713307229228418</v>
      </c>
      <c r="C172" s="9">
        <f t="shared" si="7"/>
        <v>0.29316379780103474</v>
      </c>
      <c r="D172" s="9">
        <f t="shared" si="9"/>
        <v>72.952536737869352</v>
      </c>
    </row>
    <row r="173" spans="1:4" x14ac:dyDescent="0.25">
      <c r="A173">
        <v>17.5</v>
      </c>
      <c r="B173" s="9">
        <f t="shared" si="8"/>
        <v>4.1833001326703778</v>
      </c>
      <c r="C173" s="9">
        <f t="shared" si="7"/>
        <v>0.29219723619523319</v>
      </c>
      <c r="D173" s="9">
        <f t="shared" si="9"/>
        <v>73.010452767810037</v>
      </c>
    </row>
    <row r="174" spans="1:4" x14ac:dyDescent="0.25">
      <c r="A174">
        <v>17.600000000000001</v>
      </c>
      <c r="B174" s="9">
        <f t="shared" si="8"/>
        <v>4.1952353926806065</v>
      </c>
      <c r="C174" s="9">
        <f t="shared" si="7"/>
        <v>0.29123942716487777</v>
      </c>
      <c r="D174" s="9">
        <f t="shared" si="9"/>
        <v>73.067826707247335</v>
      </c>
    </row>
    <row r="175" spans="1:4" x14ac:dyDescent="0.25">
      <c r="A175">
        <v>17.7</v>
      </c>
      <c r="B175" s="9">
        <f t="shared" si="8"/>
        <v>4.2071367935925261</v>
      </c>
      <c r="C175" s="9">
        <f t="shared" si="7"/>
        <v>0.29029024380306706</v>
      </c>
      <c r="D175" s="9">
        <f t="shared" si="9"/>
        <v>73.124666708559559</v>
      </c>
    </row>
    <row r="176" spans="1:4" x14ac:dyDescent="0.25">
      <c r="A176">
        <v>17.8</v>
      </c>
      <c r="B176" s="9">
        <f t="shared" si="8"/>
        <v>4.2190046219457971</v>
      </c>
      <c r="C176" s="9">
        <f t="shared" si="7"/>
        <v>0.28934956171070486</v>
      </c>
      <c r="D176" s="9">
        <f t="shared" si="9"/>
        <v>73.180980756422215</v>
      </c>
    </row>
    <row r="177" spans="1:4" x14ac:dyDescent="0.25">
      <c r="A177">
        <v>17.899999999999999</v>
      </c>
      <c r="B177" s="9">
        <f t="shared" si="8"/>
        <v>4.2308391602612359</v>
      </c>
      <c r="C177" s="9">
        <f t="shared" si="7"/>
        <v>0.28841725893412329</v>
      </c>
      <c r="D177" s="9">
        <f t="shared" si="9"/>
        <v>73.236776672167309</v>
      </c>
    </row>
    <row r="178" spans="1:4" x14ac:dyDescent="0.25">
      <c r="A178">
        <v>18</v>
      </c>
      <c r="B178" s="9">
        <f t="shared" si="8"/>
        <v>4.2426406871192848</v>
      </c>
      <c r="C178" s="9">
        <f t="shared" si="7"/>
        <v>0.28749321590456683</v>
      </c>
      <c r="D178" s="9">
        <f t="shared" si="9"/>
        <v>73.292062118006044</v>
      </c>
    </row>
    <row r="179" spans="1:4" x14ac:dyDescent="0.25">
      <c r="A179">
        <v>18.100000000000001</v>
      </c>
      <c r="B179" s="9">
        <f t="shared" si="8"/>
        <v>4.2544094772365293</v>
      </c>
      <c r="C179" s="9">
        <f t="shared" si="7"/>
        <v>0.28657731537947484</v>
      </c>
      <c r="D179" s="9">
        <f t="shared" si="9"/>
        <v>73.346844601120083</v>
      </c>
    </row>
    <row r="180" spans="1:4" x14ac:dyDescent="0.25">
      <c r="A180">
        <v>18.2</v>
      </c>
      <c r="B180" s="9">
        <f t="shared" si="8"/>
        <v>4.2661458015403086</v>
      </c>
      <c r="C180" s="9">
        <f t="shared" si="7"/>
        <v>0.28566944238549802</v>
      </c>
      <c r="D180" s="9">
        <f t="shared" si="9"/>
        <v>73.401131477625938</v>
      </c>
    </row>
    <row r="181" spans="1:4" x14ac:dyDescent="0.25">
      <c r="A181">
        <v>18.3</v>
      </c>
      <c r="B181" s="9">
        <f t="shared" si="8"/>
        <v>4.2778499272414878</v>
      </c>
      <c r="C181" s="9">
        <f t="shared" si="7"/>
        <v>0.28476948416319126</v>
      </c>
      <c r="D181" s="9">
        <f t="shared" si="9"/>
        <v>73.45492995641716</v>
      </c>
    </row>
    <row r="182" spans="1:4" x14ac:dyDescent="0.25">
      <c r="A182">
        <v>18.399999999999999</v>
      </c>
      <c r="B182" s="9">
        <f t="shared" si="8"/>
        <v>4.2895221179054435</v>
      </c>
      <c r="C182" s="9">
        <f t="shared" si="7"/>
        <v>0.28387733011332433</v>
      </c>
      <c r="D182" s="9">
        <f t="shared" si="9"/>
        <v>73.508247102888788</v>
      </c>
    </row>
    <row r="183" spans="1:4" x14ac:dyDescent="0.25">
      <c r="A183">
        <v>18.5</v>
      </c>
      <c r="B183" s="9">
        <f t="shared" si="8"/>
        <v>4.3011626335213133</v>
      </c>
      <c r="C183" s="9">
        <f t="shared" si="7"/>
        <v>0.2829928717447564</v>
      </c>
      <c r="D183" s="9">
        <f t="shared" si="9"/>
        <v>73.561089842548199</v>
      </c>
    </row>
    <row r="184" spans="1:4" x14ac:dyDescent="0.25">
      <c r="A184">
        <v>18.600000000000001</v>
      </c>
      <c r="B184" s="9">
        <f t="shared" si="8"/>
        <v>4.3127717305695654</v>
      </c>
      <c r="C184" s="9">
        <f t="shared" si="7"/>
        <v>0.28211600262381953</v>
      </c>
      <c r="D184" s="9">
        <f t="shared" si="9"/>
        <v>73.613464964516453</v>
      </c>
    </row>
    <row r="185" spans="1:4" x14ac:dyDescent="0.25">
      <c r="A185">
        <v>18.7</v>
      </c>
      <c r="B185" s="9">
        <f t="shared" si="8"/>
        <v>4.3243496620879309</v>
      </c>
      <c r="C185" s="9">
        <f t="shared" si="7"/>
        <v>0.28124661832516368</v>
      </c>
      <c r="D185" s="9">
        <f t="shared" si="9"/>
        <v>73.665379124923945</v>
      </c>
    </row>
    <row r="186" spans="1:4" x14ac:dyDescent="0.25">
      <c r="A186">
        <v>18.8</v>
      </c>
      <c r="B186" s="9">
        <f t="shared" si="8"/>
        <v>4.3358966777357599</v>
      </c>
      <c r="C186" s="9">
        <f t="shared" si="7"/>
        <v>0.28038461638401041</v>
      </c>
      <c r="D186" s="9">
        <f t="shared" si="9"/>
        <v>73.716838850204141</v>
      </c>
    </row>
    <row r="187" spans="1:4" x14ac:dyDescent="0.25">
      <c r="A187">
        <v>18.899999999999999</v>
      </c>
      <c r="B187" s="9">
        <f t="shared" si="8"/>
        <v>4.3474130238568316</v>
      </c>
      <c r="C187" s="9">
        <f t="shared" si="7"/>
        <v>0.27952989624977048</v>
      </c>
      <c r="D187" s="9">
        <f t="shared" si="9"/>
        <v>73.767850540289075</v>
      </c>
    </row>
    <row r="188" spans="1:4" x14ac:dyDescent="0.25">
      <c r="A188">
        <v>19</v>
      </c>
      <c r="B188" s="9">
        <f t="shared" si="8"/>
        <v>4.358898943540674</v>
      </c>
      <c r="C188" s="9">
        <f t="shared" si="7"/>
        <v>0.27868235924098017</v>
      </c>
      <c r="D188" s="9">
        <f t="shared" si="9"/>
        <v>73.8184204717097</v>
      </c>
    </row>
    <row r="189" spans="1:4" x14ac:dyDescent="0.25">
      <c r="A189">
        <v>19.100000000000001</v>
      </c>
      <c r="B189" s="9">
        <f t="shared" si="8"/>
        <v>4.3703546766824317</v>
      </c>
      <c r="C189" s="9">
        <f t="shared" si="7"/>
        <v>0.27784190850151169</v>
      </c>
      <c r="D189" s="9">
        <f t="shared" si="9"/>
        <v>73.868554800604784</v>
      </c>
    </row>
    <row r="190" spans="1:4" x14ac:dyDescent="0.25">
      <c r="A190">
        <v>19.2</v>
      </c>
      <c r="B190" s="9">
        <f t="shared" si="8"/>
        <v>4.3817804600413286</v>
      </c>
      <c r="C190" s="9">
        <f t="shared" si="7"/>
        <v>0.2770084489580158</v>
      </c>
      <c r="D190" s="9">
        <f t="shared" si="9"/>
        <v>73.918259565641279</v>
      </c>
    </row>
    <row r="191" spans="1:4" x14ac:dyDescent="0.25">
      <c r="A191">
        <v>19.3</v>
      </c>
      <c r="B191" s="9">
        <f t="shared" si="8"/>
        <v>4.3931765272977596</v>
      </c>
      <c r="C191" s="9">
        <f t="shared" si="7"/>
        <v>0.27618188727855725</v>
      </c>
      <c r="D191" s="9">
        <f t="shared" si="9"/>
        <v>73.967540690849333</v>
      </c>
    </row>
    <row r="192" spans="1:4" x14ac:dyDescent="0.25">
      <c r="A192">
        <v>19.399999999999999</v>
      </c>
      <c r="B192" s="9">
        <f t="shared" si="8"/>
        <v>4.4045431091090483</v>
      </c>
      <c r="C192" s="9">
        <f t="shared" si="7"/>
        <v>0.27536213183240393</v>
      </c>
      <c r="D192" s="9">
        <f t="shared" si="9"/>
        <v>74.016403988374677</v>
      </c>
    </row>
    <row r="193" spans="1:4" x14ac:dyDescent="0.25">
      <c r="A193">
        <v>19.5</v>
      </c>
      <c r="B193" s="9">
        <f t="shared" si="8"/>
        <v>4.4158804331639239</v>
      </c>
      <c r="C193" s="9">
        <f t="shared" si="7"/>
        <v>0.27454909265093053</v>
      </c>
      <c r="D193" s="9">
        <f t="shared" si="9"/>
        <v>74.064855161151357</v>
      </c>
    </row>
    <row r="194" spans="1:4" x14ac:dyDescent="0.25">
      <c r="A194">
        <v>19.600000000000001</v>
      </c>
      <c r="B194" s="9">
        <f t="shared" si="8"/>
        <v>4.4271887242357311</v>
      </c>
      <c r="C194" s="9">
        <f t="shared" si="7"/>
        <v>0.27374268138960384</v>
      </c>
      <c r="D194" s="9">
        <f t="shared" si="9"/>
        <v>74.112899805497548</v>
      </c>
    </row>
    <row r="195" spans="1:4" x14ac:dyDescent="0.25">
      <c r="A195">
        <v>19.7</v>
      </c>
      <c r="B195" s="9">
        <f t="shared" si="8"/>
        <v>4.4384682042344297</v>
      </c>
      <c r="C195" s="9">
        <f t="shared" si="7"/>
        <v>0.27294281129101167</v>
      </c>
      <c r="D195" s="9">
        <f t="shared" si="9"/>
        <v>74.160543413636788</v>
      </c>
    </row>
    <row r="196" spans="1:4" x14ac:dyDescent="0.25">
      <c r="A196">
        <v>19.8</v>
      </c>
      <c r="B196" s="9">
        <f t="shared" si="8"/>
        <v>4.4497190922573981</v>
      </c>
      <c r="C196" s="9">
        <f t="shared" ref="C196:C198" si="10">(B196+A196)/(1+A196*B196)</f>
        <v>0.27214939714890485</v>
      </c>
      <c r="D196" s="9">
        <f t="shared" si="9"/>
        <v>74.207791376147497</v>
      </c>
    </row>
    <row r="197" spans="1:4" x14ac:dyDescent="0.25">
      <c r="A197">
        <v>19.899999999999999</v>
      </c>
      <c r="B197" s="9">
        <f t="shared" si="8"/>
        <v>4.4609416046390926</v>
      </c>
      <c r="C197" s="9">
        <f t="shared" si="10"/>
        <v>0.27136235527321728</v>
      </c>
      <c r="D197" s="9">
        <f t="shared" si="9"/>
        <v>74.254648984342737</v>
      </c>
    </row>
    <row r="198" spans="1:4" x14ac:dyDescent="0.25">
      <c r="A198">
        <v>20</v>
      </c>
      <c r="B198" s="9">
        <f t="shared" si="8"/>
        <v>4.4721359549995796</v>
      </c>
      <c r="C198" s="9">
        <f t="shared" si="10"/>
        <v>0.27058160345603599</v>
      </c>
      <c r="D198" s="9">
        <f t="shared" si="9"/>
        <v>74.301121432582988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Retrograd bevægelse</vt:lpstr>
      <vt:lpstr>Stilstandsvinkel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Nielsen</dc:creator>
  <cp:lastModifiedBy>Holger Nielsen</cp:lastModifiedBy>
  <dcterms:created xsi:type="dcterms:W3CDTF">2011-05-16T14:22:42Z</dcterms:created>
  <dcterms:modified xsi:type="dcterms:W3CDTF">2016-05-21T07:37:01Z</dcterms:modified>
</cp:coreProperties>
</file>